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b-server\Public_Directory\ACCOUNT DEP\SAERTO\NBG REPORTING\Safinanso Zedamxedveloba\MONTHLY FORMS\Hualing Insurance\გამოქვეყნებული ფაილები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'Insurance-Reinsurance'!$A$11:$AR$54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A22" i="21" l="1"/>
  <c r="E50" i="26" l="1"/>
  <c r="E61" i="27" l="1"/>
  <c r="E49" i="27"/>
  <c r="E41" i="27"/>
  <c r="E28" i="26"/>
  <c r="E41" i="26"/>
  <c r="E51" i="26" s="1"/>
  <c r="Y49" i="21"/>
  <c r="Y48" i="21"/>
  <c r="Y47" i="21"/>
  <c r="Y46" i="21"/>
  <c r="Y44" i="21"/>
  <c r="Y43" i="21"/>
  <c r="Y42" i="21"/>
  <c r="Y41" i="21"/>
  <c r="Y39" i="21"/>
  <c r="Y38" i="21"/>
  <c r="Y37" i="21"/>
  <c r="Y36" i="21"/>
  <c r="Y35" i="21"/>
  <c r="Y33" i="21"/>
  <c r="Y32" i="21"/>
  <c r="Y31" i="21"/>
  <c r="Y29" i="21"/>
  <c r="Y28" i="21"/>
  <c r="Y27" i="21"/>
  <c r="Y26" i="21"/>
  <c r="Y25" i="21"/>
  <c r="Y23" i="21"/>
  <c r="Y22" i="21"/>
  <c r="Y20" i="21"/>
  <c r="Y19" i="21"/>
  <c r="Y18" i="21"/>
  <c r="Y16" i="21"/>
  <c r="Y15" i="21"/>
  <c r="Y14" i="21"/>
  <c r="Y13" i="21"/>
  <c r="Y12" i="21"/>
  <c r="U49" i="21"/>
  <c r="U48" i="21"/>
  <c r="U47" i="21"/>
  <c r="U46" i="21"/>
  <c r="U44" i="21"/>
  <c r="U43" i="21"/>
  <c r="U42" i="21"/>
  <c r="U41" i="21"/>
  <c r="U39" i="21"/>
  <c r="U38" i="21"/>
  <c r="U37" i="21"/>
  <c r="U36" i="21"/>
  <c r="U35" i="21"/>
  <c r="U33" i="21"/>
  <c r="U32" i="21"/>
  <c r="U31" i="21"/>
  <c r="U29" i="21"/>
  <c r="U28" i="21"/>
  <c r="U27" i="21"/>
  <c r="U26" i="21"/>
  <c r="U25" i="21"/>
  <c r="U23" i="21"/>
  <c r="U22" i="21"/>
  <c r="U20" i="21"/>
  <c r="U19" i="21"/>
  <c r="U18" i="21"/>
  <c r="U17" i="21" s="1"/>
  <c r="U16" i="21"/>
  <c r="U15" i="21"/>
  <c r="U14" i="21"/>
  <c r="U13" i="21"/>
  <c r="U12" i="21"/>
  <c r="N49" i="21"/>
  <c r="N48" i="21"/>
  <c r="N47" i="21"/>
  <c r="N46" i="21"/>
  <c r="N44" i="21"/>
  <c r="N43" i="21"/>
  <c r="N42" i="21"/>
  <c r="N41" i="21"/>
  <c r="N39" i="21"/>
  <c r="N38" i="21"/>
  <c r="N37" i="21"/>
  <c r="N36" i="21"/>
  <c r="N35" i="21"/>
  <c r="N33" i="21"/>
  <c r="N32" i="21"/>
  <c r="N31" i="21"/>
  <c r="N29" i="21"/>
  <c r="N28" i="21"/>
  <c r="N27" i="21"/>
  <c r="N26" i="21"/>
  <c r="N25" i="21"/>
  <c r="N23" i="21"/>
  <c r="N22" i="21"/>
  <c r="N20" i="21"/>
  <c r="N19" i="21"/>
  <c r="N18" i="21"/>
  <c r="N16" i="21"/>
  <c r="N15" i="21"/>
  <c r="N14" i="21"/>
  <c r="N13" i="21"/>
  <c r="N12" i="21"/>
  <c r="F49" i="21"/>
  <c r="F48" i="21"/>
  <c r="F47" i="21"/>
  <c r="F46" i="21"/>
  <c r="F44" i="21"/>
  <c r="F43" i="21"/>
  <c r="F42" i="21"/>
  <c r="F41" i="21"/>
  <c r="F39" i="21"/>
  <c r="F38" i="21"/>
  <c r="F37" i="21"/>
  <c r="F36" i="21"/>
  <c r="F35" i="21"/>
  <c r="F33" i="21"/>
  <c r="F32" i="21"/>
  <c r="F31" i="21"/>
  <c r="F30" i="21" s="1"/>
  <c r="F29" i="21"/>
  <c r="F28" i="21"/>
  <c r="F27" i="21"/>
  <c r="F26" i="21"/>
  <c r="G24" i="21"/>
  <c r="F25" i="21"/>
  <c r="F23" i="21"/>
  <c r="F22" i="21"/>
  <c r="F20" i="21"/>
  <c r="F19" i="21"/>
  <c r="F18" i="21"/>
  <c r="F16" i="21"/>
  <c r="F15" i="21"/>
  <c r="F14" i="21"/>
  <c r="F13" i="21"/>
  <c r="F12" i="21"/>
  <c r="AL45" i="21"/>
  <c r="AK45" i="21"/>
  <c r="AJ45" i="21"/>
  <c r="AI45" i="21"/>
  <c r="AH45" i="21"/>
  <c r="AG45" i="21"/>
  <c r="AF45" i="21"/>
  <c r="AE45" i="21"/>
  <c r="AD45" i="21"/>
  <c r="AC45" i="21"/>
  <c r="AA45" i="21"/>
  <c r="Z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AL40" i="21"/>
  <c r="AK40" i="21"/>
  <c r="AJ40" i="21"/>
  <c r="AI40" i="21"/>
  <c r="AH40" i="21"/>
  <c r="AG40" i="21"/>
  <c r="AF40" i="21"/>
  <c r="AE40" i="21"/>
  <c r="AD40" i="21"/>
  <c r="AC40" i="21"/>
  <c r="AA40" i="21"/>
  <c r="Z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AL34" i="21"/>
  <c r="AK34" i="21"/>
  <c r="AJ34" i="21"/>
  <c r="AI34" i="21"/>
  <c r="AH34" i="21"/>
  <c r="AG34" i="21"/>
  <c r="AF34" i="21"/>
  <c r="AE34" i="21"/>
  <c r="AD34" i="21"/>
  <c r="AC34" i="21"/>
  <c r="AA34" i="21"/>
  <c r="Z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AL30" i="21"/>
  <c r="AK30" i="21"/>
  <c r="AJ30" i="21"/>
  <c r="AI30" i="21"/>
  <c r="AH30" i="21"/>
  <c r="AG30" i="21"/>
  <c r="AF30" i="21"/>
  <c r="AE30" i="21"/>
  <c r="AD30" i="21"/>
  <c r="AC30" i="21"/>
  <c r="AA30" i="21"/>
  <c r="Z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AL24" i="21"/>
  <c r="AK24" i="21"/>
  <c r="AJ24" i="21"/>
  <c r="AI24" i="21"/>
  <c r="AH24" i="21"/>
  <c r="AG24" i="21"/>
  <c r="AF24" i="21"/>
  <c r="AE24" i="21"/>
  <c r="AD24" i="21"/>
  <c r="AC24" i="21"/>
  <c r="AA24" i="21"/>
  <c r="Z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E24" i="21"/>
  <c r="D24" i="21"/>
  <c r="C24" i="21"/>
  <c r="AL21" i="21"/>
  <c r="AK21" i="21"/>
  <c r="AJ21" i="21"/>
  <c r="AI21" i="21"/>
  <c r="AH21" i="21"/>
  <c r="AG21" i="21"/>
  <c r="AF21" i="21"/>
  <c r="AE21" i="21"/>
  <c r="AD21" i="21"/>
  <c r="AC21" i="21"/>
  <c r="AA21" i="21"/>
  <c r="Z21" i="21"/>
  <c r="X21" i="21"/>
  <c r="W21" i="21"/>
  <c r="V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E21" i="21"/>
  <c r="D21" i="21"/>
  <c r="C21" i="21"/>
  <c r="AL17" i="21"/>
  <c r="AK17" i="21"/>
  <c r="AJ17" i="21"/>
  <c r="AI17" i="21"/>
  <c r="AH17" i="21"/>
  <c r="AG17" i="21"/>
  <c r="AF17" i="21"/>
  <c r="AE17" i="21"/>
  <c r="AD17" i="21"/>
  <c r="AC17" i="21"/>
  <c r="AA17" i="21"/>
  <c r="Z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17" i="21"/>
  <c r="D17" i="21"/>
  <c r="C17" i="21"/>
  <c r="AL11" i="21"/>
  <c r="AK11" i="21"/>
  <c r="AJ11" i="21"/>
  <c r="AI11" i="21"/>
  <c r="AH11" i="21"/>
  <c r="AG11" i="21"/>
  <c r="AF11" i="21"/>
  <c r="AE11" i="21"/>
  <c r="AD11" i="21"/>
  <c r="AC11" i="21"/>
  <c r="AA11" i="21"/>
  <c r="Z11" i="21"/>
  <c r="X11" i="21"/>
  <c r="W11" i="21"/>
  <c r="V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E11" i="21"/>
  <c r="D11" i="21"/>
  <c r="C11" i="21"/>
  <c r="E22" i="27"/>
  <c r="E43" i="27"/>
  <c r="E72" i="27" s="1"/>
  <c r="E74" i="27" s="1"/>
  <c r="F40" i="21" l="1"/>
  <c r="Y34" i="21"/>
  <c r="Y24" i="21"/>
  <c r="N11" i="21"/>
  <c r="U40" i="21"/>
  <c r="AE50" i="21"/>
  <c r="F17" i="21"/>
  <c r="Y45" i="21"/>
  <c r="N34" i="21"/>
  <c r="U30" i="21"/>
  <c r="Y21" i="21"/>
  <c r="Y30" i="21"/>
  <c r="F11" i="21"/>
  <c r="F21" i="21"/>
  <c r="F24" i="21"/>
  <c r="F34" i="21"/>
  <c r="G50" i="21"/>
  <c r="AF50" i="21"/>
  <c r="U34" i="21"/>
  <c r="AC50" i="21"/>
  <c r="E50" i="21"/>
  <c r="H50" i="21"/>
  <c r="AA50" i="21"/>
  <c r="J50" i="21"/>
  <c r="AD50" i="21"/>
  <c r="AL50" i="21"/>
  <c r="Z50" i="21"/>
  <c r="AJ50" i="21"/>
  <c r="Y11" i="21"/>
  <c r="Y17" i="21"/>
  <c r="I50" i="21"/>
  <c r="AK50" i="21"/>
  <c r="AI50" i="21"/>
  <c r="N40" i="21"/>
  <c r="U11" i="21"/>
  <c r="U24" i="21"/>
  <c r="D50" i="21"/>
  <c r="X50" i="21"/>
  <c r="AH50" i="21"/>
  <c r="V50" i="21"/>
  <c r="AG50" i="21"/>
  <c r="U45" i="21"/>
  <c r="Y40" i="21"/>
  <c r="W50" i="21"/>
  <c r="F45" i="21"/>
  <c r="U21" i="21"/>
  <c r="T50" i="21"/>
  <c r="R50" i="21"/>
  <c r="S50" i="21"/>
  <c r="Q50" i="21"/>
  <c r="P50" i="21"/>
  <c r="O50" i="21"/>
  <c r="N45" i="21"/>
  <c r="M50" i="21"/>
  <c r="N30" i="21"/>
  <c r="N24" i="21"/>
  <c r="N21" i="21"/>
  <c r="L50" i="21"/>
  <c r="K50" i="21"/>
  <c r="N17" i="21"/>
  <c r="C50" i="21"/>
  <c r="Y50" i="21" l="1"/>
  <c r="F50" i="21"/>
  <c r="U50" i="21"/>
  <c r="N50" i="21"/>
</calcChain>
</file>

<file path=xl/sharedStrings.xml><?xml version="1.0" encoding="utf-8"?>
<sst xmlns="http://schemas.openxmlformats.org/spreadsheetml/2006/main" count="330" uniqueCount="246">
  <si>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</si>
  <si>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</si>
  <si>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</si>
  <si>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</si>
  <si>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</si>
  <si>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</si>
  <si>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</si>
  <si>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</si>
  <si>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</si>
  <si>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</si>
  <si>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</si>
  <si>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</si>
  <si>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</si>
  <si>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</si>
  <si>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</si>
  <si>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</si>
  <si>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</si>
  <si>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</si>
  <si>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</si>
  <si>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</si>
  <si>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</si>
  <si>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</si>
  <si>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</si>
  <si>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</si>
  <si>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</si>
  <si>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</si>
  <si>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</si>
  <si>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</si>
  <si>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</si>
  <si>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</si>
  <si>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</si>
  <si>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</si>
  <si>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</si>
  <si>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</si>
  <si>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</si>
  <si>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</si>
  <si>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</si>
  <si>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</si>
  <si>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</si>
  <si>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</si>
  <si>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</si>
  <si>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</si>
  <si>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</si>
  <si>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</si>
  <si>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</si>
  <si>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</si>
  <si>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</si>
  <si>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</si>
  <si>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</si>
  <si>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</si>
  <si>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</si>
  <si>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</si>
  <si>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</si>
  <si>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</si>
  <si>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</si>
  <si>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</si>
  <si>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</si>
  <si>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</si>
  <si>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</si>
  <si>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</si>
  <si>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</si>
  <si>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</si>
  <si>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</si>
  <si>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</si>
  <si>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</si>
  <si>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</si>
  <si>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</si>
  <si>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</si>
  <si>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</si>
  <si>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</si>
  <si>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</si>
  <si>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</si>
  <si>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</si>
  <si>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</si>
  <si>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</si>
  <si>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</si>
  <si>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</si>
  <si>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</si>
  <si>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</si>
  <si>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</si>
  <si>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</si>
  <si>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</si>
  <si>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</si>
  <si>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</si>
  <si>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</si>
  <si>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</si>
  <si>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</si>
  <si>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</si>
  <si>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</si>
  <si>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</si>
  <si>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</si>
  <si>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</si>
  <si>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</si>
  <si>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</si>
  <si>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</si>
  <si>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</si>
  <si>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</si>
  <si>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</si>
  <si>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</si>
  <si>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</si>
  <si>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</si>
  <si>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</si>
  <si>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</si>
  <si>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</si>
  <si>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</si>
  <si>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</si>
  <si>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</si>
  <si>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</si>
  <si>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</si>
  <si>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</si>
  <si>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</si>
  <si>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</si>
  <si>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</si>
  <si>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</si>
  <si>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</si>
  <si>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</si>
  <si>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</si>
  <si>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</si>
  <si>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</si>
  <si>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</si>
  <si>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</si>
  <si>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</si>
  <si>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</si>
  <si>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</si>
  <si>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</si>
  <si>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</si>
  <si>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</si>
  <si>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</si>
  <si>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</si>
  <si>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</si>
  <si>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</si>
  <si>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</si>
  <si>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</si>
  <si>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</si>
  <si>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</si>
  <si>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</si>
  <si>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</si>
  <si>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</si>
  <si>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</si>
  <si>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</si>
  <si>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</si>
  <si>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</si>
  <si>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</si>
  <si>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</si>
  <si>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</si>
  <si>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</si>
  <si>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</si>
  <si>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</si>
  <si>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</si>
  <si>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</si>
  <si>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</si>
  <si>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</si>
  <si>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</si>
  <si>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</si>
  <si>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</si>
  <si>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</si>
  <si>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</si>
  <si>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</si>
  <si>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</si>
  <si>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</si>
  <si>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</si>
  <si>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</si>
  <si>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</si>
  <si>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</si>
  <si>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</si>
  <si>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</si>
  <si>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</si>
  <si>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</si>
  <si>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</si>
  <si>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</si>
  <si>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</si>
  <si>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</si>
  <si>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</si>
  <si>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</si>
  <si>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</si>
  <si>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</si>
  <si>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</si>
  <si>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</si>
  <si>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</si>
  <si>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</si>
  <si>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</si>
  <si>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</si>
  <si>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</si>
  <si>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</si>
  <si>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</si>
  <si>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</si>
  <si>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</si>
  <si>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</si>
  <si>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</si>
  <si>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</si>
  <si>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</si>
  <si>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</si>
  <si>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</si>
  <si>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</si>
  <si>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</si>
  <si>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</si>
  <si>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</si>
  <si>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</si>
  <si>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</si>
  <si>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</si>
  <si>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</si>
  <si>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</si>
  <si>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</si>
  <si>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</si>
  <si>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</si>
  <si>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</si>
  <si>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</si>
  <si>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</si>
  <si>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</si>
  <si>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</si>
  <si>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</si>
  <si>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</si>
  <si>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</si>
  <si>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</si>
  <si>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</si>
  <si>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</si>
  <si>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</si>
  <si>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</si>
  <si>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</si>
  <si>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</si>
  <si>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</si>
  <si>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</si>
  <si>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</si>
  <si>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</si>
  <si>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</si>
  <si>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</si>
  <si>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</si>
  <si>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</si>
  <si>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</si>
  <si>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</si>
  <si>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</si>
  <si>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</si>
  <si>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</si>
  <si>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</si>
  <si>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</si>
  <si>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</si>
  <si>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</si>
  <si>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</si>
  <si>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</si>
  <si>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</si>
  <si>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</si>
  <si>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</si>
  <si>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</si>
  <si>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 სს "ჰუალინგ დაზღვევა"</t>
  </si>
  <si>
    <t>ანგარიშგების თარიღი: 31 დეკემბერი,  2018</t>
  </si>
  <si>
    <t>საანგარიშო პერიოდი:  31 დეკემბერი,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</si>
</sst>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322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3" fillId="0" borderId="0" xfId="319" applyNumberFormat="1" applyFont="1" applyFill="1" applyBorder="1"/>
    <xf numFmtId="0" fontId="3" fillId="0" borderId="0" xfId="0" applyFont="1" applyFill="1" applyBorder="1" applyAlignment="1">
      <alignment vertical="center"/>
    </xf>
    <xf numFmtId="165" fontId="107" fillId="0" borderId="39" xfId="231" applyNumberFormat="1" applyFont="1" applyFill="1" applyBorder="1" applyAlignment="1" applyProtection="1">
      <alignment vertical="center" wrapText="1"/>
      <protection locked="0"/>
    </xf>
    <xf numFmtId="165" fontId="107" fillId="0" borderId="3" xfId="231" applyNumberFormat="1" applyFont="1" applyFill="1" applyBorder="1" applyAlignment="1" applyProtection="1">
      <alignment vertical="center" wrapText="1"/>
      <protection locked="0"/>
    </xf>
    <xf numFmtId="165" fontId="107" fillId="0" borderId="3" xfId="231" applyNumberFormat="1" applyFont="1" applyFill="1" applyBorder="1" applyAlignment="1" applyProtection="1">
      <alignment vertical="center"/>
      <protection locked="0"/>
    </xf>
    <xf numFmtId="165" fontId="107" fillId="0" borderId="38" xfId="231" applyNumberFormat="1" applyFont="1" applyFill="1" applyBorder="1" applyAlignment="1" applyProtection="1">
      <alignment vertical="center" wrapText="1"/>
      <protection locked="0"/>
    </xf>
    <xf numFmtId="165" fontId="107" fillId="0" borderId="32" xfId="231" applyNumberFormat="1" applyFont="1" applyFill="1" applyBorder="1" applyAlignment="1" applyProtection="1">
      <alignment vertical="center" wrapText="1"/>
      <protection locked="0"/>
    </xf>
    <xf numFmtId="165" fontId="107" fillId="0" borderId="32" xfId="231" applyNumberFormat="1" applyFont="1" applyFill="1" applyBorder="1" applyAlignment="1" applyProtection="1">
      <alignment vertical="center"/>
      <protection locked="0"/>
    </xf>
    <xf numFmtId="165" fontId="107" fillId="0" borderId="40" xfId="231" applyNumberFormat="1" applyFont="1" applyFill="1" applyBorder="1" applyAlignment="1" applyProtection="1">
      <alignment vertical="center" wrapText="1"/>
      <protection locked="0"/>
    </xf>
    <xf numFmtId="165" fontId="107" fillId="0" borderId="45" xfId="231" applyNumberFormat="1" applyFont="1" applyFill="1" applyBorder="1" applyAlignment="1" applyProtection="1">
      <alignment vertical="center" wrapText="1"/>
      <protection locked="0"/>
    </xf>
    <xf numFmtId="165" fontId="107" fillId="0" borderId="45" xfId="231" applyNumberFormat="1" applyFont="1" applyFill="1" applyBorder="1" applyAlignment="1" applyProtection="1">
      <alignment vertical="center"/>
      <protection locked="0"/>
    </xf>
    <xf numFmtId="165" fontId="107" fillId="0" borderId="41" xfId="388" applyNumberFormat="1" applyFont="1" applyFill="1" applyBorder="1"/>
    <xf numFmtId="165" fontId="107" fillId="0" borderId="13" xfId="388" applyNumberFormat="1" applyFont="1" applyFill="1" applyBorder="1"/>
    <xf numFmtId="165" fontId="107" fillId="0" borderId="13" xfId="388" applyNumberFormat="1" applyFont="1" applyFill="1" applyBorder="1" applyAlignment="1"/>
    <xf numFmtId="165" fontId="107" fillId="0" borderId="39" xfId="231" applyNumberFormat="1" applyFont="1" applyFill="1" applyBorder="1" applyAlignment="1">
      <alignment wrapText="1"/>
    </xf>
    <xf numFmtId="165" fontId="107" fillId="0" borderId="3" xfId="231" applyNumberFormat="1" applyFont="1" applyFill="1" applyBorder="1" applyAlignment="1">
      <alignment wrapText="1"/>
    </xf>
    <xf numFmtId="165" fontId="107" fillId="0" borderId="3" xfId="231" applyNumberFormat="1" applyFont="1" applyFill="1" applyBorder="1" applyAlignment="1"/>
    <xf numFmtId="165" fontId="115" fillId="0" borderId="45" xfId="231" applyNumberFormat="1" applyFont="1" applyFill="1" applyBorder="1" applyAlignment="1" applyProtection="1">
      <alignment vertical="center" wrapText="1"/>
      <protection locked="0"/>
    </xf>
    <xf numFmtId="165" fontId="107" fillId="0" borderId="27" xfId="23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107" fillId="0" borderId="45" xfId="231" applyNumberFormat="1" applyFont="1" applyFill="1" applyBorder="1" applyAlignment="1" applyProtection="1">
      <alignment horizontal="center" vertical="center"/>
      <protection locked="0"/>
    </xf>
    <xf numFmtId="165" fontId="107" fillId="0" borderId="13" xfId="388" applyNumberFormat="1" applyFont="1" applyFill="1" applyBorder="1" applyAlignment="1">
      <alignment horizontal="center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31" xfId="231" applyNumberFormat="1" applyFont="1" applyFill="1" applyBorder="1" applyAlignment="1">
      <alignment vertical="center" wrapText="1"/>
    </xf>
    <xf numFmtId="165" fontId="107" fillId="0" borderId="31" xfId="231" applyNumberFormat="1" applyFont="1" applyFill="1" applyBorder="1" applyAlignment="1">
      <alignment vertical="center"/>
    </xf>
    <xf numFmtId="165" fontId="107" fillId="0" borderId="44" xfId="231" applyNumberFormat="1" applyFont="1" applyFill="1" applyBorder="1" applyAlignment="1">
      <alignment vertical="center" wrapText="1"/>
    </xf>
    <xf numFmtId="165" fontId="107" fillId="0" borderId="31" xfId="231" applyNumberFormat="1" applyFont="1" applyFill="1" applyBorder="1" applyAlignment="1">
      <alignment horizontal="center" vertical="center"/>
    </xf>
    <xf numFmtId="165" fontId="107" fillId="0" borderId="40" xfId="388" applyNumberFormat="1" applyFont="1" applyFill="1" applyBorder="1"/>
    <xf numFmtId="165" fontId="107" fillId="0" borderId="45" xfId="388" applyNumberFormat="1" applyFont="1" applyFill="1" applyBorder="1"/>
    <xf numFmtId="165" fontId="107" fillId="0" borderId="45" xfId="388" applyNumberFormat="1" applyFont="1" applyFill="1" applyBorder="1" applyAlignment="1"/>
    <xf numFmtId="165" fontId="107" fillId="0" borderId="45" xfId="388" applyNumberFormat="1" applyFont="1" applyFill="1" applyBorder="1" applyAlignment="1">
      <alignment horizontal="center"/>
    </xf>
    <xf numFmtId="165" fontId="107" fillId="0" borderId="41" xfId="231" applyNumberFormat="1" applyFont="1" applyFill="1" applyBorder="1" applyAlignment="1" applyProtection="1">
      <alignment vertical="center" wrapText="1"/>
      <protection locked="0"/>
    </xf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65" fontId="107" fillId="0" borderId="13" xfId="231" applyNumberFormat="1" applyFont="1" applyFill="1" applyBorder="1" applyAlignment="1" applyProtection="1">
      <alignment vertical="center"/>
      <protection locked="0"/>
    </xf>
    <xf numFmtId="165" fontId="107" fillId="0" borderId="32" xfId="231" applyNumberFormat="1" applyFont="1" applyFill="1" applyBorder="1" applyAlignment="1" applyProtection="1">
      <alignment horizontal="center" vertical="center"/>
      <protection locked="0"/>
    </xf>
    <xf numFmtId="165" fontId="107" fillId="0" borderId="13" xfId="231" applyNumberFormat="1" applyFont="1" applyFill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 applyProtection="1">
      <alignment horizontal="center" vertical="center"/>
      <protection locked="0"/>
    </xf>
    <xf numFmtId="165" fontId="4" fillId="36" borderId="53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165" fontId="110" fillId="36" borderId="57" xfId="132" applyNumberFormat="1" applyFont="1" applyFill="1" applyBorder="1" applyAlignment="1">
      <alignment horizontal="right" vertical="center"/>
    </xf>
    <xf numFmtId="165" fontId="107" fillId="0" borderId="26" xfId="231" applyNumberFormat="1" applyFont="1" applyFill="1" applyBorder="1" applyAlignment="1" applyProtection="1">
      <alignment vertical="center" wrapText="1"/>
      <protection locked="0"/>
    </xf>
    <xf numFmtId="2" fontId="3" fillId="0" borderId="29" xfId="380" applyNumberFormat="1" applyFont="1" applyFill="1" applyBorder="1" applyAlignment="1">
      <alignment vertical="center" wrapText="1"/>
    </xf>
    <xf numFmtId="0" fontId="3" fillId="0" borderId="27" xfId="380" applyFont="1" applyFill="1" applyBorder="1" applyAlignment="1">
      <alignment vertical="center" wrapText="1"/>
    </xf>
    <xf numFmtId="0" fontId="3" fillId="0" borderId="29" xfId="380" applyFont="1" applyFill="1" applyBorder="1" applyAlignment="1">
      <alignment vertical="center" wrapText="1"/>
    </xf>
    <xf numFmtId="0" fontId="3" fillId="0" borderId="28" xfId="380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horizontal="center"/>
    </xf>
    <xf numFmtId="165" fontId="107" fillId="0" borderId="29" xfId="231" applyNumberFormat="1" applyFont="1" applyFill="1" applyBorder="1" applyAlignment="1">
      <alignment wrapText="1"/>
    </xf>
    <xf numFmtId="165" fontId="107" fillId="0" borderId="35" xfId="231" applyNumberFormat="1" applyFont="1" applyFill="1" applyBorder="1" applyAlignment="1">
      <alignment wrapText="1"/>
    </xf>
    <xf numFmtId="165" fontId="107" fillId="0" borderId="28" xfId="388" applyNumberFormat="1" applyFont="1" applyFill="1" applyBorder="1"/>
    <xf numFmtId="165" fontId="107" fillId="0" borderId="3" xfId="388" applyNumberFormat="1" applyFont="1" applyFill="1" applyBorder="1"/>
    <xf numFmtId="165" fontId="107" fillId="0" borderId="29" xfId="388" applyNumberFormat="1" applyFont="1" applyFill="1" applyBorder="1"/>
    <xf numFmtId="165" fontId="107" fillId="0" borderId="32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wrapText="1"/>
    </xf>
    <xf numFmtId="165" fontId="3" fillId="0" borderId="0" xfId="0" applyNumberFormat="1" applyFont="1" applyAlignment="1" applyProtection="1">
      <alignment vertical="center"/>
      <protection locked="0"/>
    </xf>
    <xf numFmtId="165" fontId="3" fillId="0" borderId="0" xfId="319" applyNumberFormat="1" applyFont="1" applyFill="1" applyAlignment="1">
      <alignment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11" fillId="0" borderId="0" xfId="319" applyFont="1" applyFill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42" xfId="0" applyNumberFormat="1" applyFont="1" applyFill="1" applyBorder="1" applyAlignment="1" applyProtection="1">
      <alignment horizontal="center" vertical="center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48" borderId="42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D35" sqref="D35"/>
    </sheetView>
  </sheetViews>
  <sheetFormatPr defaultRowHeight="15"/>
  <cols>
    <col min="1" max="1" width="2" style="128" customWidth="1"/>
    <col min="2" max="2" width="11" style="128" customWidth="1"/>
    <col min="3" max="3" width="5.140625" style="128" customWidth="1"/>
    <col min="4" max="4" width="73.7109375" style="128" customWidth="1"/>
    <col min="5" max="5" width="16.140625" style="128" customWidth="1"/>
    <col min="6" max="6" width="12.85546875" style="128" customWidth="1"/>
    <col min="7" max="16384" width="9.140625" style="128"/>
  </cols>
  <sheetData>
    <row r="2" spans="2:5" s="226" customFormat="1">
      <c r="B2" s="228" t="s">
        <v>243</v>
      </c>
      <c r="C2" s="228"/>
      <c r="D2" s="222"/>
      <c r="E2" s="227" t="s">
        <v>237</v>
      </c>
    </row>
    <row r="3" spans="2:5" s="226" customFormat="1">
      <c r="B3" s="285" t="s">
        <v>244</v>
      </c>
      <c r="C3" s="285"/>
      <c r="D3" s="285"/>
      <c r="E3" s="285"/>
    </row>
    <row r="4" spans="2:5">
      <c r="B4" s="129"/>
      <c r="C4" s="129"/>
    </row>
    <row r="5" spans="2:5" ht="18" customHeight="1">
      <c r="B5" s="130"/>
      <c r="C5" s="286" t="s">
        <v>84</v>
      </c>
      <c r="D5" s="287"/>
      <c r="E5" s="287"/>
    </row>
    <row r="6" spans="2:5" ht="15.75" thickBot="1">
      <c r="E6" s="177" t="s">
        <v>85</v>
      </c>
    </row>
    <row r="7" spans="2:5" s="136" customFormat="1" ht="30.75" thickBot="1">
      <c r="B7" s="131" t="s">
        <v>86</v>
      </c>
      <c r="C7" s="132" t="s">
        <v>87</v>
      </c>
      <c r="D7" s="133"/>
      <c r="E7" s="134" t="s">
        <v>88</v>
      </c>
    </row>
    <row r="8" spans="2:5" s="136" customFormat="1" ht="6" customHeight="1">
      <c r="C8" s="137"/>
      <c r="D8" s="138"/>
      <c r="E8" s="139"/>
    </row>
    <row r="9" spans="2:5" s="140" customFormat="1" ht="15.75" thickBot="1">
      <c r="C9" s="288" t="s">
        <v>89</v>
      </c>
      <c r="D9" s="288"/>
      <c r="E9" s="288"/>
    </row>
    <row r="10" spans="2:5" s="146" customFormat="1" ht="15" customHeight="1">
      <c r="B10" s="141" t="s">
        <v>90</v>
      </c>
      <c r="C10" s="142">
        <v>1</v>
      </c>
      <c r="D10" s="143" t="s">
        <v>241</v>
      </c>
      <c r="E10" s="267">
        <v>367964.98509999999</v>
      </c>
    </row>
    <row r="11" spans="2:5" s="146" customFormat="1" ht="15" customHeight="1">
      <c r="B11" s="147" t="s">
        <v>91</v>
      </c>
      <c r="C11" s="148">
        <v>2</v>
      </c>
      <c r="D11" s="149" t="s">
        <v>92</v>
      </c>
      <c r="E11" s="268">
        <v>6035690.2112328764</v>
      </c>
    </row>
    <row r="12" spans="2:5" s="146" customFormat="1" ht="15" customHeight="1">
      <c r="B12" s="147" t="s">
        <v>93</v>
      </c>
      <c r="C12" s="148">
        <v>3</v>
      </c>
      <c r="D12" s="149" t="s">
        <v>94</v>
      </c>
      <c r="E12" s="268">
        <v>0</v>
      </c>
    </row>
    <row r="13" spans="2:5" s="146" customFormat="1" ht="15" customHeight="1">
      <c r="B13" s="147" t="s">
        <v>95</v>
      </c>
      <c r="C13" s="148">
        <v>4</v>
      </c>
      <c r="D13" s="152" t="s">
        <v>96</v>
      </c>
      <c r="E13" s="268">
        <v>0</v>
      </c>
    </row>
    <row r="14" spans="2:5" s="146" customFormat="1" ht="30">
      <c r="B14" s="147" t="s">
        <v>97</v>
      </c>
      <c r="C14" s="148">
        <v>5</v>
      </c>
      <c r="D14" s="153" t="s">
        <v>98</v>
      </c>
      <c r="E14" s="268">
        <v>0</v>
      </c>
    </row>
    <row r="15" spans="2:5" s="146" customFormat="1" ht="15" customHeight="1">
      <c r="B15" s="147" t="s">
        <v>99</v>
      </c>
      <c r="C15" s="148">
        <v>6</v>
      </c>
      <c r="D15" s="152" t="s">
        <v>100</v>
      </c>
      <c r="E15" s="268">
        <v>2097065.8652069562</v>
      </c>
    </row>
    <row r="16" spans="2:5" s="146" customFormat="1" ht="15" customHeight="1">
      <c r="B16" s="147" t="s">
        <v>101</v>
      </c>
      <c r="C16" s="148">
        <v>7</v>
      </c>
      <c r="D16" s="149" t="s">
        <v>102</v>
      </c>
      <c r="E16" s="268">
        <v>192449.36597354966</v>
      </c>
    </row>
    <row r="17" spans="2:6" s="146" customFormat="1" ht="15" customHeight="1">
      <c r="B17" s="147" t="s">
        <v>103</v>
      </c>
      <c r="C17" s="148">
        <v>8</v>
      </c>
      <c r="D17" s="152" t="s">
        <v>104</v>
      </c>
      <c r="E17" s="268"/>
    </row>
    <row r="18" spans="2:6" s="146" customFormat="1" ht="15" customHeight="1">
      <c r="B18" s="147" t="s">
        <v>105</v>
      </c>
      <c r="C18" s="148">
        <v>9</v>
      </c>
      <c r="D18" s="149" t="s">
        <v>106</v>
      </c>
      <c r="E18" s="268">
        <v>0</v>
      </c>
    </row>
    <row r="19" spans="2:6" s="146" customFormat="1" ht="15" customHeight="1">
      <c r="B19" s="147" t="s">
        <v>107</v>
      </c>
      <c r="C19" s="148">
        <v>10</v>
      </c>
      <c r="D19" s="149" t="s">
        <v>108</v>
      </c>
      <c r="E19" s="268">
        <v>0</v>
      </c>
    </row>
    <row r="20" spans="2:6" s="146" customFormat="1" ht="15" customHeight="1">
      <c r="B20" s="147" t="s">
        <v>109</v>
      </c>
      <c r="C20" s="148">
        <v>11</v>
      </c>
      <c r="D20" s="149" t="s">
        <v>110</v>
      </c>
      <c r="E20" s="268">
        <v>0</v>
      </c>
    </row>
    <row r="21" spans="2:6" s="146" customFormat="1" ht="15" customHeight="1">
      <c r="B21" s="147" t="s">
        <v>111</v>
      </c>
      <c r="C21" s="148">
        <v>12</v>
      </c>
      <c r="D21" s="149" t="s">
        <v>112</v>
      </c>
      <c r="E21" s="268">
        <v>1913981.5820689157</v>
      </c>
    </row>
    <row r="22" spans="2:6" s="146" customFormat="1" ht="15" customHeight="1">
      <c r="B22" s="147" t="s">
        <v>113</v>
      </c>
      <c r="C22" s="148">
        <v>13</v>
      </c>
      <c r="D22" s="149" t="s">
        <v>114</v>
      </c>
      <c r="E22" s="268">
        <v>7683.4223403046371</v>
      </c>
    </row>
    <row r="23" spans="2:6" s="146" customFormat="1" ht="15" customHeight="1">
      <c r="B23" s="147" t="s">
        <v>115</v>
      </c>
      <c r="C23" s="148">
        <v>14</v>
      </c>
      <c r="D23" s="149" t="s">
        <v>116</v>
      </c>
      <c r="E23" s="268">
        <v>25152.616438356159</v>
      </c>
    </row>
    <row r="24" spans="2:6" s="146" customFormat="1" ht="15" customHeight="1">
      <c r="B24" s="147" t="s">
        <v>117</v>
      </c>
      <c r="C24" s="148">
        <v>15</v>
      </c>
      <c r="D24" s="149" t="s">
        <v>118</v>
      </c>
      <c r="E24" s="268">
        <v>0</v>
      </c>
    </row>
    <row r="25" spans="2:6" s="146" customFormat="1" ht="15" customHeight="1">
      <c r="B25" s="147" t="s">
        <v>119</v>
      </c>
      <c r="C25" s="148">
        <v>16</v>
      </c>
      <c r="D25" s="149" t="s">
        <v>120</v>
      </c>
      <c r="E25" s="268">
        <v>23909</v>
      </c>
    </row>
    <row r="26" spans="2:6" s="146" customFormat="1" ht="15" customHeight="1">
      <c r="B26" s="147" t="s">
        <v>121</v>
      </c>
      <c r="C26" s="148">
        <v>17</v>
      </c>
      <c r="D26" s="149" t="s">
        <v>122</v>
      </c>
      <c r="E26" s="268"/>
    </row>
    <row r="27" spans="2:6" s="146" customFormat="1" ht="15" customHeight="1">
      <c r="B27" s="147" t="s">
        <v>123</v>
      </c>
      <c r="C27" s="148">
        <v>18</v>
      </c>
      <c r="D27" s="154" t="s">
        <v>124</v>
      </c>
      <c r="E27" s="268">
        <v>49026.54</v>
      </c>
    </row>
    <row r="28" spans="2:6" s="159" customFormat="1" ht="15" customHeight="1" thickBot="1">
      <c r="B28" s="155" t="s">
        <v>125</v>
      </c>
      <c r="C28" s="156">
        <v>19</v>
      </c>
      <c r="D28" s="157" t="s">
        <v>126</v>
      </c>
      <c r="E28" s="158">
        <f>SUM(E10:E27)</f>
        <v>10712923.588360958</v>
      </c>
    </row>
    <row r="29" spans="2:6" s="140" customFormat="1" ht="6" customHeight="1">
      <c r="B29" s="160"/>
      <c r="C29" s="161"/>
      <c r="D29" s="162"/>
      <c r="E29" s="163"/>
      <c r="F29" s="146"/>
    </row>
    <row r="30" spans="2:6" s="140" customFormat="1" ht="15.75" thickBot="1">
      <c r="B30" s="160"/>
      <c r="C30" s="288" t="s">
        <v>127</v>
      </c>
      <c r="D30" s="288"/>
      <c r="E30" s="288"/>
    </row>
    <row r="31" spans="2:6" s="146" customFormat="1" ht="15" customHeight="1">
      <c r="B31" s="141" t="s">
        <v>128</v>
      </c>
      <c r="C31" s="142">
        <v>20</v>
      </c>
      <c r="D31" s="164" t="s">
        <v>129</v>
      </c>
      <c r="E31" s="144">
        <v>2568560.4507945669</v>
      </c>
    </row>
    <row r="32" spans="2:6" s="146" customFormat="1" ht="15" customHeight="1">
      <c r="B32" s="147" t="s">
        <v>130</v>
      </c>
      <c r="C32" s="148">
        <v>21</v>
      </c>
      <c r="D32" s="165" t="s">
        <v>131</v>
      </c>
      <c r="E32" s="150">
        <v>1898755.0776271378</v>
      </c>
    </row>
    <row r="33" spans="2:5" s="146" customFormat="1" ht="15" customHeight="1">
      <c r="B33" s="147" t="s">
        <v>132</v>
      </c>
      <c r="C33" s="148">
        <v>22</v>
      </c>
      <c r="D33" s="152" t="s">
        <v>133</v>
      </c>
      <c r="E33" s="150"/>
    </row>
    <row r="34" spans="2:5" s="146" customFormat="1" ht="15" customHeight="1">
      <c r="B34" s="147" t="s">
        <v>134</v>
      </c>
      <c r="C34" s="148">
        <v>23</v>
      </c>
      <c r="D34" s="165" t="s">
        <v>135</v>
      </c>
      <c r="E34" s="150">
        <v>0</v>
      </c>
    </row>
    <row r="35" spans="2:5" s="146" customFormat="1" ht="15" customHeight="1">
      <c r="B35" s="147" t="s">
        <v>136</v>
      </c>
      <c r="C35" s="148">
        <v>24</v>
      </c>
      <c r="D35" s="165" t="s">
        <v>137</v>
      </c>
      <c r="E35" s="150">
        <v>0</v>
      </c>
    </row>
    <row r="36" spans="2:5" s="146" customFormat="1" ht="15" customHeight="1">
      <c r="B36" s="147" t="s">
        <v>138</v>
      </c>
      <c r="C36" s="148">
        <v>25</v>
      </c>
      <c r="D36" s="165" t="s">
        <v>139</v>
      </c>
      <c r="E36" s="150">
        <v>0</v>
      </c>
    </row>
    <row r="37" spans="2:5" s="146" customFormat="1" ht="15" customHeight="1">
      <c r="B37" s="147" t="s">
        <v>140</v>
      </c>
      <c r="C37" s="148">
        <v>26</v>
      </c>
      <c r="D37" s="165" t="s">
        <v>141</v>
      </c>
      <c r="E37" s="150">
        <v>0</v>
      </c>
    </row>
    <row r="38" spans="2:5" s="146" customFormat="1" ht="15" customHeight="1">
      <c r="B38" s="147" t="s">
        <v>142</v>
      </c>
      <c r="C38" s="148">
        <v>27</v>
      </c>
      <c r="D38" s="165" t="s">
        <v>143</v>
      </c>
      <c r="E38" s="150">
        <v>150527.83463338454</v>
      </c>
    </row>
    <row r="39" spans="2:5" s="146" customFormat="1" ht="15" customHeight="1">
      <c r="B39" s="147" t="s">
        <v>144</v>
      </c>
      <c r="C39" s="148">
        <v>28</v>
      </c>
      <c r="D39" s="165" t="s">
        <v>145</v>
      </c>
      <c r="E39" s="150">
        <v>6547.4219999999987</v>
      </c>
    </row>
    <row r="40" spans="2:5" s="146" customFormat="1" ht="15" customHeight="1">
      <c r="B40" s="147" t="s">
        <v>146</v>
      </c>
      <c r="C40" s="148">
        <v>29</v>
      </c>
      <c r="D40" s="165" t="s">
        <v>147</v>
      </c>
      <c r="E40" s="150">
        <v>328968.59979566053</v>
      </c>
    </row>
    <row r="41" spans="2:5" s="159" customFormat="1" ht="15" customHeight="1" thickBot="1">
      <c r="B41" s="155" t="s">
        <v>148</v>
      </c>
      <c r="C41" s="156">
        <v>30</v>
      </c>
      <c r="D41" s="166" t="s">
        <v>149</v>
      </c>
      <c r="E41" s="158">
        <f>SUM(E31:E40)</f>
        <v>4953359.3848507507</v>
      </c>
    </row>
    <row r="42" spans="2:5" s="169" customFormat="1" ht="6" customHeight="1">
      <c r="B42" s="167"/>
      <c r="C42" s="168"/>
      <c r="D42" s="162"/>
      <c r="E42" s="163"/>
    </row>
    <row r="43" spans="2:5" s="140" customFormat="1" ht="15.75" thickBot="1">
      <c r="B43" s="170"/>
      <c r="C43" s="288" t="s">
        <v>150</v>
      </c>
      <c r="D43" s="288"/>
      <c r="E43" s="288"/>
    </row>
    <row r="44" spans="2:5" s="146" customFormat="1" ht="15" customHeight="1">
      <c r="B44" s="141" t="s">
        <v>151</v>
      </c>
      <c r="C44" s="142">
        <v>31</v>
      </c>
      <c r="D44" s="164" t="s">
        <v>152</v>
      </c>
      <c r="E44" s="144">
        <v>4300000</v>
      </c>
    </row>
    <row r="45" spans="2:5" s="146" customFormat="1" ht="15" customHeight="1">
      <c r="B45" s="147" t="s">
        <v>153</v>
      </c>
      <c r="C45" s="148">
        <v>32</v>
      </c>
      <c r="D45" s="165" t="s">
        <v>154</v>
      </c>
      <c r="E45" s="150"/>
    </row>
    <row r="46" spans="2:5" s="146" customFormat="1" ht="15" customHeight="1">
      <c r="B46" s="147" t="s">
        <v>155</v>
      </c>
      <c r="C46" s="148">
        <v>33</v>
      </c>
      <c r="D46" s="165" t="s">
        <v>156</v>
      </c>
      <c r="E46" s="150"/>
    </row>
    <row r="47" spans="2:5" s="146" customFormat="1" ht="15" customHeight="1">
      <c r="B47" s="147" t="s">
        <v>157</v>
      </c>
      <c r="C47" s="148">
        <v>34</v>
      </c>
      <c r="D47" s="165" t="s">
        <v>158</v>
      </c>
      <c r="E47" s="150">
        <v>6339.6909999999989</v>
      </c>
    </row>
    <row r="48" spans="2:5" s="146" customFormat="1" ht="15" customHeight="1">
      <c r="B48" s="147" t="s">
        <v>159</v>
      </c>
      <c r="C48" s="148">
        <v>35</v>
      </c>
      <c r="D48" s="165" t="s">
        <v>160</v>
      </c>
      <c r="E48" s="150">
        <v>1453224.9436451667</v>
      </c>
    </row>
    <row r="49" spans="2:6" s="146" customFormat="1" ht="15" customHeight="1">
      <c r="B49" s="147" t="s">
        <v>161</v>
      </c>
      <c r="C49" s="148">
        <v>36</v>
      </c>
      <c r="D49" s="165" t="s">
        <v>162</v>
      </c>
      <c r="E49" s="150"/>
    </row>
    <row r="50" spans="2:6" s="159" customFormat="1" ht="15" customHeight="1">
      <c r="B50" s="147" t="s">
        <v>163</v>
      </c>
      <c r="C50" s="171">
        <v>37</v>
      </c>
      <c r="D50" s="172" t="s">
        <v>164</v>
      </c>
      <c r="E50" s="269">
        <f>SUM(E44+E45-E46+E47+E48+E49)</f>
        <v>5759564.6346451659</v>
      </c>
    </row>
    <row r="51" spans="2:6" s="159" customFormat="1" ht="15" customHeight="1" thickBot="1">
      <c r="B51" s="155" t="s">
        <v>165</v>
      </c>
      <c r="C51" s="173">
        <v>38</v>
      </c>
      <c r="D51" s="174" t="s">
        <v>166</v>
      </c>
      <c r="E51" s="175">
        <f>E41+E50</f>
        <v>10712924.019495916</v>
      </c>
    </row>
    <row r="52" spans="2:6" s="176" customFormat="1">
      <c r="F52" s="229"/>
    </row>
    <row r="53" spans="2:6" s="176" customFormat="1"/>
    <row r="54" spans="2:6">
      <c r="C54" s="289"/>
      <c r="D54" s="289"/>
      <c r="E54" s="289"/>
    </row>
    <row r="55" spans="2:6">
      <c r="C55" s="290"/>
      <c r="D55" s="290"/>
      <c r="E55" s="290"/>
    </row>
    <row r="56" spans="2:6">
      <c r="C56" s="289"/>
      <c r="D56" s="289"/>
      <c r="E56" s="289"/>
    </row>
    <row r="57" spans="2:6">
      <c r="C57" s="290"/>
      <c r="D57" s="290"/>
      <c r="E57" s="290"/>
    </row>
    <row r="58" spans="2:6" ht="15" customHeight="1">
      <c r="C58" s="289"/>
      <c r="D58" s="289"/>
      <c r="E58" s="289"/>
    </row>
    <row r="59" spans="2:6">
      <c r="C59" s="290"/>
      <c r="D59" s="290"/>
      <c r="E59" s="29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10" activePane="bottomLeft" state="frozen"/>
      <selection activeCell="C120" sqref="C120"/>
      <selection pane="bottomLeft" activeCell="H23" sqref="H22:H23"/>
    </sheetView>
  </sheetViews>
  <sheetFormatPr defaultRowHeight="15"/>
  <cols>
    <col min="1" max="1" width="2" style="140" customWidth="1"/>
    <col min="2" max="2" width="11" style="140" customWidth="1"/>
    <col min="3" max="3" width="5.85546875" style="140" customWidth="1"/>
    <col min="4" max="4" width="81.7109375" style="140" customWidth="1"/>
    <col min="5" max="5" width="15.7109375" style="140" customWidth="1"/>
    <col min="6" max="16384" width="9.140625" style="140"/>
  </cols>
  <sheetData>
    <row r="1" spans="2:9" ht="15" customHeight="1">
      <c r="B1" s="146" t="s">
        <v>242</v>
      </c>
      <c r="C1" s="146"/>
      <c r="D1" s="178"/>
      <c r="E1" s="223" t="s">
        <v>238</v>
      </c>
    </row>
    <row r="2" spans="2:9" ht="15" customHeight="1">
      <c r="B2" s="293" t="s">
        <v>244</v>
      </c>
      <c r="C2" s="293"/>
      <c r="D2" s="293"/>
      <c r="E2" s="293"/>
    </row>
    <row r="3" spans="2:9" ht="15" customHeight="1"/>
    <row r="4" spans="2:9" s="179" customFormat="1" ht="12.75" customHeight="1">
      <c r="D4" s="294" t="s">
        <v>167</v>
      </c>
      <c r="E4" s="294"/>
    </row>
    <row r="5" spans="2:9" ht="15" customHeight="1" thickBot="1">
      <c r="E5" s="221" t="s">
        <v>85</v>
      </c>
    </row>
    <row r="6" spans="2:9" s="182" customFormat="1" ht="45" customHeight="1" thickBot="1">
      <c r="B6" s="131" t="s">
        <v>86</v>
      </c>
      <c r="C6" s="180" t="s">
        <v>87</v>
      </c>
      <c r="D6" s="181"/>
      <c r="E6" s="135" t="s">
        <v>88</v>
      </c>
    </row>
    <row r="7" spans="2:9" s="169" customFormat="1" ht="9" customHeight="1">
      <c r="C7" s="183"/>
      <c r="D7" s="183"/>
      <c r="E7" s="184"/>
    </row>
    <row r="8" spans="2:9" s="169" customFormat="1" ht="15" customHeight="1" thickBot="1">
      <c r="C8" s="291" t="s">
        <v>168</v>
      </c>
      <c r="D8" s="291"/>
      <c r="E8" s="291"/>
    </row>
    <row r="9" spans="2:9" ht="15" customHeight="1">
      <c r="B9" s="185" t="s">
        <v>90</v>
      </c>
      <c r="C9" s="186">
        <v>1</v>
      </c>
      <c r="D9" s="187" t="s">
        <v>169</v>
      </c>
      <c r="E9" s="188">
        <v>5441549.8872525003</v>
      </c>
      <c r="I9" s="284"/>
    </row>
    <row r="10" spans="2:9" ht="15" customHeight="1">
      <c r="B10" s="189" t="s">
        <v>91</v>
      </c>
      <c r="C10" s="190">
        <v>2</v>
      </c>
      <c r="D10" s="191" t="s">
        <v>170</v>
      </c>
      <c r="E10" s="192">
        <v>2738421.1871820455</v>
      </c>
      <c r="I10" s="284"/>
    </row>
    <row r="11" spans="2:9" ht="15" customHeight="1">
      <c r="B11" s="189" t="s">
        <v>93</v>
      </c>
      <c r="C11" s="190">
        <v>3</v>
      </c>
      <c r="D11" s="193" t="s">
        <v>171</v>
      </c>
      <c r="E11" s="192">
        <v>2350549.9153533895</v>
      </c>
      <c r="I11" s="284"/>
    </row>
    <row r="12" spans="2:9" ht="15" customHeight="1">
      <c r="B12" s="189" t="s">
        <v>95</v>
      </c>
      <c r="C12" s="190">
        <v>4</v>
      </c>
      <c r="D12" s="194" t="s">
        <v>172</v>
      </c>
      <c r="E12" s="192">
        <v>1904141.5820689157</v>
      </c>
      <c r="I12" s="284"/>
    </row>
    <row r="13" spans="2:9" s="146" customFormat="1" ht="15" customHeight="1">
      <c r="B13" s="189" t="s">
        <v>97</v>
      </c>
      <c r="C13" s="148">
        <v>5</v>
      </c>
      <c r="D13" s="149" t="s">
        <v>173</v>
      </c>
      <c r="E13" s="151">
        <v>2256720.3667859808</v>
      </c>
      <c r="I13" s="284"/>
    </row>
    <row r="14" spans="2:9" ht="15" customHeight="1">
      <c r="B14" s="189" t="s">
        <v>99</v>
      </c>
      <c r="C14" s="190">
        <v>6</v>
      </c>
      <c r="D14" s="191" t="s">
        <v>174</v>
      </c>
      <c r="E14" s="192">
        <v>101062.5503295294</v>
      </c>
      <c r="I14" s="284"/>
    </row>
    <row r="15" spans="2:9" ht="15" customHeight="1">
      <c r="B15" s="189" t="s">
        <v>101</v>
      </c>
      <c r="C15" s="190">
        <v>7</v>
      </c>
      <c r="D15" s="191" t="s">
        <v>175</v>
      </c>
      <c r="E15" s="192">
        <v>21981</v>
      </c>
      <c r="I15" s="284"/>
    </row>
    <row r="16" spans="2:9" ht="15" customHeight="1">
      <c r="B16" s="189" t="s">
        <v>103</v>
      </c>
      <c r="C16" s="190">
        <v>8</v>
      </c>
      <c r="D16" s="193" t="s">
        <v>176</v>
      </c>
      <c r="E16" s="192">
        <v>218010.53544117699</v>
      </c>
      <c r="I16" s="284"/>
    </row>
    <row r="17" spans="2:9" ht="15" customHeight="1">
      <c r="B17" s="189" t="s">
        <v>105</v>
      </c>
      <c r="C17" s="190">
        <v>9</v>
      </c>
      <c r="D17" s="193" t="s">
        <v>177</v>
      </c>
      <c r="E17" s="192">
        <v>9840</v>
      </c>
      <c r="I17" s="284"/>
    </row>
    <row r="18" spans="2:9" ht="15" customHeight="1">
      <c r="B18" s="189" t="s">
        <v>107</v>
      </c>
      <c r="C18" s="190">
        <v>10</v>
      </c>
      <c r="D18" s="193" t="s">
        <v>178</v>
      </c>
      <c r="E18" s="192">
        <v>6177</v>
      </c>
      <c r="G18" s="169"/>
      <c r="H18" s="169"/>
      <c r="I18" s="284"/>
    </row>
    <row r="19" spans="2:9" s="146" customFormat="1" ht="15" customHeight="1">
      <c r="B19" s="189" t="s">
        <v>109</v>
      </c>
      <c r="C19" s="148">
        <v>11</v>
      </c>
      <c r="D19" s="149" t="s">
        <v>179</v>
      </c>
      <c r="E19" s="151">
        <v>281075.08577070641</v>
      </c>
      <c r="G19" s="183"/>
      <c r="H19" s="183"/>
      <c r="I19" s="284"/>
    </row>
    <row r="20" spans="2:9" s="146" customFormat="1" ht="15" customHeight="1">
      <c r="B20" s="189" t="s">
        <v>111</v>
      </c>
      <c r="C20" s="148">
        <v>12</v>
      </c>
      <c r="D20" s="149" t="s">
        <v>180</v>
      </c>
      <c r="E20" s="192"/>
      <c r="G20" s="183"/>
      <c r="I20" s="284"/>
    </row>
    <row r="21" spans="2:9" s="146" customFormat="1" ht="15" customHeight="1">
      <c r="B21" s="189" t="s">
        <v>113</v>
      </c>
      <c r="C21" s="148">
        <v>13</v>
      </c>
      <c r="D21" s="149" t="s">
        <v>181</v>
      </c>
      <c r="E21" s="151">
        <v>1447.1784714935784</v>
      </c>
      <c r="G21" s="183"/>
      <c r="I21" s="284"/>
    </row>
    <row r="22" spans="2:9" s="146" customFormat="1" ht="15" customHeight="1" thickBot="1">
      <c r="B22" s="195" t="s">
        <v>115</v>
      </c>
      <c r="C22" s="196">
        <v>14</v>
      </c>
      <c r="D22" s="197" t="s">
        <v>182</v>
      </c>
      <c r="E22" s="198">
        <f>E13-E19-E20+E21</f>
        <v>1977092.4594867679</v>
      </c>
      <c r="I22" s="284"/>
    </row>
    <row r="23" spans="2:9" ht="9" customHeight="1">
      <c r="C23" s="161"/>
      <c r="D23" s="199"/>
      <c r="E23" s="163"/>
      <c r="I23" s="284"/>
    </row>
    <row r="24" spans="2:9" ht="15" customHeight="1" thickBot="1">
      <c r="C24" s="291" t="s">
        <v>183</v>
      </c>
      <c r="D24" s="291"/>
      <c r="E24" s="291"/>
      <c r="I24" s="284"/>
    </row>
    <row r="25" spans="2:9" ht="15" customHeight="1">
      <c r="B25" s="185" t="s">
        <v>117</v>
      </c>
      <c r="C25" s="186">
        <v>15</v>
      </c>
      <c r="D25" s="187" t="s">
        <v>169</v>
      </c>
      <c r="E25" s="188">
        <v>245.35</v>
      </c>
      <c r="I25" s="284"/>
    </row>
    <row r="26" spans="2:9" ht="15" customHeight="1">
      <c r="B26" s="189" t="s">
        <v>119</v>
      </c>
      <c r="C26" s="190">
        <v>16</v>
      </c>
      <c r="D26" s="191" t="s">
        <v>170</v>
      </c>
      <c r="E26" s="192">
        <v>77.58</v>
      </c>
      <c r="G26" s="200"/>
      <c r="I26" s="284"/>
    </row>
    <row r="27" spans="2:9" ht="15" customHeight="1">
      <c r="B27" s="189" t="s">
        <v>121</v>
      </c>
      <c r="C27" s="190">
        <v>17</v>
      </c>
      <c r="D27" s="193" t="s">
        <v>171</v>
      </c>
      <c r="E27" s="192"/>
      <c r="G27" s="200"/>
      <c r="I27" s="284"/>
    </row>
    <row r="28" spans="2:9" ht="15" customHeight="1">
      <c r="B28" s="189" t="s">
        <v>123</v>
      </c>
      <c r="C28" s="190">
        <v>18</v>
      </c>
      <c r="D28" s="193" t="s">
        <v>172</v>
      </c>
      <c r="E28" s="192"/>
      <c r="I28" s="284"/>
    </row>
    <row r="29" spans="2:9" s="146" customFormat="1" ht="15" customHeight="1">
      <c r="B29" s="189" t="s">
        <v>125</v>
      </c>
      <c r="C29" s="148">
        <v>19</v>
      </c>
      <c r="D29" s="149" t="s">
        <v>184</v>
      </c>
      <c r="E29" s="151">
        <v>167.76999999999998</v>
      </c>
      <c r="I29" s="284"/>
    </row>
    <row r="30" spans="2:9" ht="15" customHeight="1">
      <c r="B30" s="189" t="s">
        <v>128</v>
      </c>
      <c r="C30" s="190">
        <v>20</v>
      </c>
      <c r="D30" s="191" t="s">
        <v>174</v>
      </c>
      <c r="E30" s="192">
        <v>0</v>
      </c>
      <c r="G30" s="200"/>
      <c r="I30" s="284"/>
    </row>
    <row r="31" spans="2:9" ht="15" customHeight="1">
      <c r="B31" s="189" t="s">
        <v>130</v>
      </c>
      <c r="C31" s="190">
        <v>21</v>
      </c>
      <c r="D31" s="191" t="s">
        <v>185</v>
      </c>
      <c r="E31" s="192">
        <v>0</v>
      </c>
      <c r="I31" s="284"/>
    </row>
    <row r="32" spans="2:9" ht="15" customHeight="1">
      <c r="B32" s="189" t="s">
        <v>132</v>
      </c>
      <c r="C32" s="190">
        <v>22</v>
      </c>
      <c r="D32" s="193" t="s">
        <v>176</v>
      </c>
      <c r="E32" s="192"/>
      <c r="I32" s="284"/>
    </row>
    <row r="33" spans="2:9" ht="15" customHeight="1">
      <c r="B33" s="189" t="s">
        <v>134</v>
      </c>
      <c r="C33" s="190">
        <v>23</v>
      </c>
      <c r="D33" s="193" t="s">
        <v>177</v>
      </c>
      <c r="E33" s="192"/>
      <c r="I33" s="284"/>
    </row>
    <row r="34" spans="2:9" ht="15" customHeight="1">
      <c r="B34" s="189" t="s">
        <v>136</v>
      </c>
      <c r="C34" s="190">
        <v>24</v>
      </c>
      <c r="D34" s="193" t="s">
        <v>186</v>
      </c>
      <c r="E34" s="192"/>
      <c r="I34" s="284"/>
    </row>
    <row r="35" spans="2:9" s="146" customFormat="1" ht="15" customHeight="1">
      <c r="B35" s="189" t="s">
        <v>138</v>
      </c>
      <c r="C35" s="148">
        <v>25</v>
      </c>
      <c r="D35" s="149" t="s">
        <v>187</v>
      </c>
      <c r="E35" s="151">
        <v>0</v>
      </c>
      <c r="I35" s="284"/>
    </row>
    <row r="36" spans="2:9" ht="15" customHeight="1">
      <c r="B36" s="189" t="s">
        <v>140</v>
      </c>
      <c r="C36" s="190">
        <v>26</v>
      </c>
      <c r="D36" s="191" t="s">
        <v>188</v>
      </c>
      <c r="E36" s="192"/>
      <c r="I36" s="284"/>
    </row>
    <row r="37" spans="2:9" ht="15" customHeight="1">
      <c r="B37" s="189" t="s">
        <v>142</v>
      </c>
      <c r="C37" s="190">
        <v>27</v>
      </c>
      <c r="D37" s="193" t="s">
        <v>189</v>
      </c>
      <c r="E37" s="192"/>
      <c r="I37" s="284"/>
    </row>
    <row r="38" spans="2:9" s="146" customFormat="1" ht="15" customHeight="1">
      <c r="B38" s="189" t="s">
        <v>144</v>
      </c>
      <c r="C38" s="148">
        <v>28</v>
      </c>
      <c r="D38" s="149" t="s">
        <v>190</v>
      </c>
      <c r="E38" s="151">
        <v>0</v>
      </c>
      <c r="I38" s="284"/>
    </row>
    <row r="39" spans="2:9" s="146" customFormat="1" ht="15" customHeight="1">
      <c r="B39" s="189" t="s">
        <v>146</v>
      </c>
      <c r="C39" s="148">
        <v>29</v>
      </c>
      <c r="D39" s="149" t="s">
        <v>191</v>
      </c>
      <c r="E39" s="151"/>
      <c r="I39" s="284"/>
    </row>
    <row r="40" spans="2:9" s="146" customFormat="1" ht="15" customHeight="1">
      <c r="B40" s="189" t="s">
        <v>148</v>
      </c>
      <c r="C40" s="148">
        <v>30</v>
      </c>
      <c r="D40" s="149" t="s">
        <v>181</v>
      </c>
      <c r="E40" s="151">
        <v>0</v>
      </c>
      <c r="I40" s="284"/>
    </row>
    <row r="41" spans="2:9" s="146" customFormat="1" ht="15" customHeight="1" thickBot="1">
      <c r="B41" s="195" t="s">
        <v>151</v>
      </c>
      <c r="C41" s="196">
        <v>31</v>
      </c>
      <c r="D41" s="197" t="s">
        <v>192</v>
      </c>
      <c r="E41" s="198">
        <f>E29-E35+E38-E39+E40</f>
        <v>167.76999999999998</v>
      </c>
      <c r="I41" s="284"/>
    </row>
    <row r="42" spans="2:9" s="183" customFormat="1" ht="9" customHeight="1" thickBot="1">
      <c r="C42" s="161"/>
      <c r="D42" s="201"/>
      <c r="E42" s="202"/>
      <c r="I42" s="284"/>
    </row>
    <row r="43" spans="2:9" s="146" customFormat="1" ht="15" customHeight="1" thickBot="1">
      <c r="B43" s="203" t="s">
        <v>153</v>
      </c>
      <c r="C43" s="204">
        <v>32</v>
      </c>
      <c r="D43" s="205" t="s">
        <v>193</v>
      </c>
      <c r="E43" s="206">
        <f>E22+E41</f>
        <v>1977260.2294867679</v>
      </c>
      <c r="I43" s="284"/>
    </row>
    <row r="44" spans="2:9" ht="9" customHeight="1">
      <c r="C44" s="161"/>
      <c r="D44" s="201"/>
      <c r="E44" s="163"/>
      <c r="I44" s="284"/>
    </row>
    <row r="45" spans="2:9" ht="15" customHeight="1" thickBot="1">
      <c r="C45" s="161"/>
      <c r="D45" s="291" t="s">
        <v>194</v>
      </c>
      <c r="E45" s="291"/>
      <c r="I45" s="284"/>
    </row>
    <row r="46" spans="2:9" ht="15" customHeight="1">
      <c r="B46" s="185" t="s">
        <v>155</v>
      </c>
      <c r="C46" s="186">
        <v>33</v>
      </c>
      <c r="D46" s="207" t="s">
        <v>195</v>
      </c>
      <c r="E46" s="188">
        <v>0</v>
      </c>
      <c r="I46" s="284"/>
    </row>
    <row r="47" spans="2:9" ht="15" customHeight="1">
      <c r="B47" s="189" t="s">
        <v>157</v>
      </c>
      <c r="C47" s="190">
        <v>34</v>
      </c>
      <c r="D47" s="191" t="s">
        <v>196</v>
      </c>
      <c r="E47" s="192">
        <v>0</v>
      </c>
      <c r="I47" s="284"/>
    </row>
    <row r="48" spans="2:9" ht="15" customHeight="1">
      <c r="B48" s="208" t="s">
        <v>159</v>
      </c>
      <c r="C48" s="190">
        <v>35</v>
      </c>
      <c r="D48" s="191" t="s">
        <v>197</v>
      </c>
      <c r="E48" s="192">
        <v>0</v>
      </c>
      <c r="I48" s="284"/>
    </row>
    <row r="49" spans="2:9" s="146" customFormat="1" ht="15" customHeight="1" thickBot="1">
      <c r="B49" s="195" t="s">
        <v>161</v>
      </c>
      <c r="C49" s="196">
        <v>36</v>
      </c>
      <c r="D49" s="197" t="s">
        <v>198</v>
      </c>
      <c r="E49" s="198">
        <f>E46-E47-E48</f>
        <v>0</v>
      </c>
      <c r="I49" s="284"/>
    </row>
    <row r="50" spans="2:9" ht="8.25" customHeight="1">
      <c r="C50" s="161"/>
      <c r="D50" s="199"/>
      <c r="E50" s="163"/>
      <c r="I50" s="284"/>
    </row>
    <row r="51" spans="2:9" ht="15" customHeight="1" thickBot="1">
      <c r="C51" s="291" t="s">
        <v>199</v>
      </c>
      <c r="D51" s="291"/>
      <c r="E51" s="291"/>
      <c r="I51" s="284"/>
    </row>
    <row r="52" spans="2:9" ht="15" customHeight="1">
      <c r="B52" s="185" t="s">
        <v>163</v>
      </c>
      <c r="C52" s="186">
        <v>37</v>
      </c>
      <c r="D52" s="187" t="s">
        <v>200</v>
      </c>
      <c r="E52" s="188">
        <v>491041.60432876705</v>
      </c>
      <c r="I52" s="284"/>
    </row>
    <row r="53" spans="2:9" ht="15" customHeight="1">
      <c r="B53" s="189" t="s">
        <v>165</v>
      </c>
      <c r="C53" s="190">
        <v>38</v>
      </c>
      <c r="D53" s="193" t="s">
        <v>201</v>
      </c>
      <c r="E53" s="192">
        <v>0</v>
      </c>
      <c r="I53" s="284"/>
    </row>
    <row r="54" spans="2:9" ht="15" customHeight="1">
      <c r="B54" s="189" t="s">
        <v>202</v>
      </c>
      <c r="C54" s="190">
        <v>39</v>
      </c>
      <c r="D54" s="193" t="s">
        <v>203</v>
      </c>
      <c r="E54" s="192">
        <v>0</v>
      </c>
      <c r="I54" s="284"/>
    </row>
    <row r="55" spans="2:9" ht="15" customHeight="1">
      <c r="B55" s="189" t="s">
        <v>204</v>
      </c>
      <c r="C55" s="190">
        <v>40</v>
      </c>
      <c r="D55" s="193" t="s">
        <v>205</v>
      </c>
      <c r="E55" s="192">
        <v>0</v>
      </c>
      <c r="I55" s="284"/>
    </row>
    <row r="56" spans="2:9" ht="15" customHeight="1">
      <c r="B56" s="189" t="s">
        <v>206</v>
      </c>
      <c r="C56" s="190">
        <v>41</v>
      </c>
      <c r="D56" s="193" t="s">
        <v>108</v>
      </c>
      <c r="E56" s="192">
        <v>0</v>
      </c>
      <c r="I56" s="284"/>
    </row>
    <row r="57" spans="2:9" ht="15" customHeight="1">
      <c r="B57" s="189" t="s">
        <v>207</v>
      </c>
      <c r="C57" s="190">
        <v>42</v>
      </c>
      <c r="D57" s="193" t="s">
        <v>110</v>
      </c>
      <c r="E57" s="192">
        <v>0</v>
      </c>
      <c r="I57" s="284"/>
    </row>
    <row r="58" spans="2:9" ht="15" customHeight="1">
      <c r="B58" s="189" t="s">
        <v>208</v>
      </c>
      <c r="C58" s="190">
        <v>43</v>
      </c>
      <c r="D58" s="193" t="s">
        <v>118</v>
      </c>
      <c r="E58" s="192">
        <v>0</v>
      </c>
      <c r="I58" s="284"/>
    </row>
    <row r="59" spans="2:9" ht="15" customHeight="1">
      <c r="B59" s="189" t="s">
        <v>209</v>
      </c>
      <c r="C59" s="190">
        <v>44</v>
      </c>
      <c r="D59" s="193" t="s">
        <v>210</v>
      </c>
      <c r="E59" s="192">
        <v>0</v>
      </c>
      <c r="I59" s="284"/>
    </row>
    <row r="60" spans="2:9" ht="15" customHeight="1">
      <c r="B60" s="189" t="s">
        <v>211</v>
      </c>
      <c r="C60" s="190">
        <v>45</v>
      </c>
      <c r="D60" s="193" t="s">
        <v>212</v>
      </c>
      <c r="E60" s="192"/>
      <c r="I60" s="284"/>
    </row>
    <row r="61" spans="2:9" s="199" customFormat="1" ht="15" customHeight="1" thickBot="1">
      <c r="B61" s="195" t="s">
        <v>213</v>
      </c>
      <c r="C61" s="209">
        <v>46</v>
      </c>
      <c r="D61" s="210" t="s">
        <v>214</v>
      </c>
      <c r="E61" s="198">
        <f>SUM(E52:E60)</f>
        <v>491041.60432876705</v>
      </c>
      <c r="I61" s="284"/>
    </row>
    <row r="62" spans="2:9" s="199" customFormat="1" ht="9" customHeight="1">
      <c r="C62" s="161"/>
      <c r="E62" s="202"/>
      <c r="I62" s="284"/>
    </row>
    <row r="63" spans="2:9" s="199" customFormat="1" ht="15" customHeight="1" thickBot="1">
      <c r="C63" s="292" t="s">
        <v>215</v>
      </c>
      <c r="D63" s="292"/>
      <c r="E63" s="292"/>
      <c r="I63" s="284"/>
    </row>
    <row r="64" spans="2:9" ht="15" customHeight="1">
      <c r="B64" s="185" t="s">
        <v>216</v>
      </c>
      <c r="C64" s="186">
        <v>47</v>
      </c>
      <c r="D64" s="211" t="s">
        <v>217</v>
      </c>
      <c r="E64" s="188">
        <v>324456.99225000001</v>
      </c>
      <c r="I64" s="284"/>
    </row>
    <row r="65" spans="2:9" ht="15" customHeight="1">
      <c r="B65" s="189" t="s">
        <v>218</v>
      </c>
      <c r="C65" s="190">
        <v>48</v>
      </c>
      <c r="D65" s="212" t="s">
        <v>219</v>
      </c>
      <c r="E65" s="192">
        <v>145272.39737344871</v>
      </c>
      <c r="I65" s="284"/>
    </row>
    <row r="66" spans="2:9" ht="15" customHeight="1">
      <c r="B66" s="189" t="s">
        <v>220</v>
      </c>
      <c r="C66" s="190">
        <v>49</v>
      </c>
      <c r="D66" s="212" t="s">
        <v>221</v>
      </c>
      <c r="E66" s="192">
        <v>126.18742465753424</v>
      </c>
      <c r="I66" s="284"/>
    </row>
    <row r="67" spans="2:9" ht="15" customHeight="1">
      <c r="B67" s="189" t="s">
        <v>222</v>
      </c>
      <c r="C67" s="190">
        <v>50</v>
      </c>
      <c r="D67" s="212" t="s">
        <v>223</v>
      </c>
      <c r="E67" s="192">
        <v>1418.7671232876712</v>
      </c>
      <c r="I67" s="284"/>
    </row>
    <row r="68" spans="2:9" ht="15" customHeight="1">
      <c r="B68" s="189" t="s">
        <v>224</v>
      </c>
      <c r="C68" s="190">
        <v>51</v>
      </c>
      <c r="D68" s="212" t="s">
        <v>225</v>
      </c>
      <c r="E68" s="192">
        <v>0</v>
      </c>
      <c r="I68" s="284"/>
    </row>
    <row r="69" spans="2:9" ht="15" customHeight="1">
      <c r="B69" s="189" t="s">
        <v>226</v>
      </c>
      <c r="C69" s="190">
        <v>52</v>
      </c>
      <c r="D69" s="212" t="s">
        <v>227</v>
      </c>
      <c r="E69" s="192"/>
      <c r="I69" s="284"/>
    </row>
    <row r="70" spans="2:9" ht="15" customHeight="1" thickBot="1">
      <c r="B70" s="213" t="s">
        <v>228</v>
      </c>
      <c r="C70" s="214">
        <v>53</v>
      </c>
      <c r="D70" s="215" t="s">
        <v>229</v>
      </c>
      <c r="E70" s="216">
        <v>-268657.48062797141</v>
      </c>
      <c r="I70" s="284"/>
    </row>
    <row r="71" spans="2:9" s="169" customFormat="1" ht="9" customHeight="1" thickBot="1">
      <c r="C71" s="168"/>
      <c r="D71" s="217"/>
      <c r="E71" s="218"/>
      <c r="I71" s="284"/>
    </row>
    <row r="72" spans="2:9" s="146" customFormat="1" ht="15" customHeight="1">
      <c r="B72" s="185" t="s">
        <v>230</v>
      </c>
      <c r="C72" s="142">
        <v>54</v>
      </c>
      <c r="D72" s="143" t="s">
        <v>231</v>
      </c>
      <c r="E72" s="145">
        <f>E43+E49+E61-E64-E65-E66-E67-E68-E69+E70</f>
        <v>1728370.0090161695</v>
      </c>
      <c r="I72" s="284"/>
    </row>
    <row r="73" spans="2:9" s="146" customFormat="1" ht="15" customHeight="1">
      <c r="B73" s="189" t="s">
        <v>232</v>
      </c>
      <c r="C73" s="148">
        <v>55</v>
      </c>
      <c r="D73" s="219" t="s">
        <v>233</v>
      </c>
      <c r="E73" s="151">
        <v>275145.06537100271</v>
      </c>
      <c r="I73" s="284"/>
    </row>
    <row r="74" spans="2:9" s="146" customFormat="1" ht="15" customHeight="1" thickBot="1">
      <c r="B74" s="195" t="s">
        <v>234</v>
      </c>
      <c r="C74" s="196">
        <v>56</v>
      </c>
      <c r="D74" s="197" t="s">
        <v>235</v>
      </c>
      <c r="E74" s="198">
        <f>E72-E73</f>
        <v>1453224.9436451667</v>
      </c>
      <c r="I74" s="284"/>
    </row>
    <row r="75" spans="2:9">
      <c r="D75" s="220"/>
    </row>
    <row r="76" spans="2:9">
      <c r="C76" s="289"/>
      <c r="D76" s="289"/>
      <c r="E76" s="289"/>
    </row>
    <row r="77" spans="2:9">
      <c r="C77" s="290"/>
      <c r="D77" s="290"/>
      <c r="E77" s="290"/>
    </row>
    <row r="78" spans="2:9">
      <c r="C78" s="289"/>
      <c r="D78" s="289"/>
      <c r="E78" s="289"/>
    </row>
    <row r="79" spans="2:9">
      <c r="C79" s="290"/>
      <c r="D79" s="290"/>
      <c r="E79" s="290"/>
    </row>
    <row r="80" spans="2:9">
      <c r="C80" s="289"/>
      <c r="D80" s="289"/>
      <c r="E80" s="289"/>
    </row>
    <row r="81" spans="3:5">
      <c r="C81" s="290"/>
      <c r="D81" s="290"/>
      <c r="E81" s="290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V52"/>
  <sheetViews>
    <sheetView zoomScale="110" zoomScaleNormal="110" zoomScaleSheetLayoutView="50" workbookViewId="0">
      <pane xSplit="2" ySplit="10" topLeftCell="C47" activePane="bottomRight" state="frozen"/>
      <selection pane="topRight" activeCell="C1" sqref="C1"/>
      <selection pane="bottomLeft" activeCell="A6" sqref="A6"/>
      <selection pane="bottomRight" sqref="A1:B1"/>
    </sheetView>
  </sheetViews>
  <sheetFormatPr defaultRowHeight="15"/>
  <cols>
    <col min="1" max="1" width="5.85546875" style="5" customWidth="1"/>
    <col min="2" max="2" width="49.5703125" style="5" customWidth="1"/>
    <col min="3" max="3" width="8.42578125" style="5" customWidth="1"/>
    <col min="4" max="4" width="8.85546875" style="5" customWidth="1"/>
    <col min="5" max="5" width="6.140625" style="5" customWidth="1"/>
    <col min="6" max="6" width="10.5703125" style="5" customWidth="1"/>
    <col min="7" max="7" width="13.28515625" style="5" customWidth="1"/>
    <col min="8" max="8" width="19.140625" style="5" customWidth="1"/>
    <col min="9" max="9" width="10.42578125" style="5" customWidth="1"/>
    <col min="10" max="10" width="10" style="5" customWidth="1"/>
    <col min="11" max="11" width="10.140625" style="5" customWidth="1"/>
    <col min="12" max="12" width="10.85546875" style="5" customWidth="1"/>
    <col min="13" max="13" width="5.140625" style="5" customWidth="1"/>
    <col min="14" max="14" width="10.42578125" style="5" customWidth="1"/>
    <col min="15" max="15" width="12.140625" style="5" customWidth="1"/>
    <col min="16" max="17" width="10.28515625" style="5" customWidth="1"/>
    <col min="18" max="25" width="9.140625" style="5" customWidth="1"/>
    <col min="26" max="26" width="42.5703125" style="5" customWidth="1"/>
    <col min="27" max="27" width="12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9" width="9.140625" style="5" customWidth="1"/>
    <col min="40" max="16384" width="9.140625" style="5"/>
  </cols>
  <sheetData>
    <row r="1" spans="1:48">
      <c r="A1" s="295" t="s">
        <v>236</v>
      </c>
      <c r="B1" s="295"/>
      <c r="C1" s="127"/>
      <c r="D1" s="127"/>
      <c r="E1" s="127"/>
      <c r="F1" s="127"/>
      <c r="G1" s="127"/>
      <c r="H1" s="127"/>
    </row>
    <row r="2" spans="1:48">
      <c r="A2" s="224" t="s">
        <v>240</v>
      </c>
      <c r="C2" s="127"/>
      <c r="D2" s="127"/>
      <c r="E2" s="127"/>
      <c r="F2" s="127"/>
      <c r="G2" s="127"/>
      <c r="H2" s="127"/>
    </row>
    <row r="3" spans="1:48">
      <c r="A3" s="225" t="s">
        <v>242</v>
      </c>
      <c r="C3" s="127"/>
      <c r="D3" s="127"/>
      <c r="E3" s="127"/>
      <c r="F3" s="127"/>
      <c r="G3" s="127"/>
      <c r="H3" s="127"/>
    </row>
    <row r="4" spans="1:48">
      <c r="A4" s="225" t="s">
        <v>245</v>
      </c>
      <c r="C4" s="230"/>
      <c r="D4" s="127"/>
      <c r="E4" s="127"/>
      <c r="F4" s="127"/>
      <c r="G4" s="127"/>
      <c r="H4" s="127"/>
    </row>
    <row r="5" spans="1:48">
      <c r="A5" s="127"/>
      <c r="B5" s="127"/>
      <c r="C5" s="127"/>
      <c r="D5" s="127"/>
      <c r="E5" s="127"/>
      <c r="F5" s="127"/>
      <c r="G5" s="127"/>
      <c r="H5" s="127"/>
      <c r="I5" s="248"/>
    </row>
    <row r="6" spans="1:48" ht="15" customHeight="1">
      <c r="A6" s="127"/>
      <c r="B6" s="127"/>
      <c r="C6" s="310" t="s">
        <v>82</v>
      </c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C6" s="312" t="s">
        <v>83</v>
      </c>
      <c r="AD6" s="312"/>
      <c r="AE6" s="312"/>
      <c r="AF6" s="312"/>
      <c r="AG6" s="312"/>
      <c r="AH6" s="312"/>
      <c r="AI6" s="312"/>
      <c r="AJ6" s="312"/>
      <c r="AK6" s="312"/>
      <c r="AL6" s="312"/>
    </row>
    <row r="7" spans="1:48" ht="15.75" customHeight="1" thickBot="1">
      <c r="A7" s="127"/>
      <c r="B7" s="127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C7" s="313"/>
      <c r="AD7" s="313"/>
      <c r="AE7" s="313"/>
      <c r="AF7" s="313"/>
      <c r="AG7" s="313"/>
      <c r="AH7" s="313"/>
      <c r="AI7" s="313"/>
      <c r="AJ7" s="313"/>
      <c r="AK7" s="313"/>
      <c r="AL7" s="313"/>
    </row>
    <row r="8" spans="1:48" s="1" customFormat="1" ht="76.5" customHeight="1">
      <c r="A8" s="296" t="s">
        <v>23</v>
      </c>
      <c r="B8" s="299" t="s">
        <v>70</v>
      </c>
      <c r="C8" s="304" t="s">
        <v>22</v>
      </c>
      <c r="D8" s="305"/>
      <c r="E8" s="305"/>
      <c r="F8" s="305"/>
      <c r="G8" s="305"/>
      <c r="H8" s="316" t="s">
        <v>239</v>
      </c>
      <c r="I8" s="305" t="s">
        <v>71</v>
      </c>
      <c r="J8" s="305"/>
      <c r="K8" s="305" t="s">
        <v>72</v>
      </c>
      <c r="L8" s="305"/>
      <c r="M8" s="305"/>
      <c r="N8" s="305"/>
      <c r="O8" s="305"/>
      <c r="P8" s="305" t="s">
        <v>73</v>
      </c>
      <c r="Q8" s="305"/>
      <c r="R8" s="305" t="s">
        <v>74</v>
      </c>
      <c r="S8" s="305"/>
      <c r="T8" s="305"/>
      <c r="U8" s="305"/>
      <c r="V8" s="305"/>
      <c r="W8" s="305"/>
      <c r="X8" s="305"/>
      <c r="Y8" s="305"/>
      <c r="Z8" s="305" t="s">
        <v>77</v>
      </c>
      <c r="AA8" s="299"/>
      <c r="AC8" s="319" t="s">
        <v>71</v>
      </c>
      <c r="AD8" s="305"/>
      <c r="AE8" s="305" t="s">
        <v>72</v>
      </c>
      <c r="AF8" s="305"/>
      <c r="AG8" s="305" t="s">
        <v>78</v>
      </c>
      <c r="AH8" s="305"/>
      <c r="AI8" s="305" t="s">
        <v>79</v>
      </c>
      <c r="AJ8" s="305"/>
      <c r="AK8" s="305" t="s">
        <v>77</v>
      </c>
      <c r="AL8" s="299"/>
    </row>
    <row r="9" spans="1:48" s="1" customFormat="1" ht="35.25" customHeight="1">
      <c r="A9" s="297"/>
      <c r="B9" s="300"/>
      <c r="C9" s="302" t="s">
        <v>15</v>
      </c>
      <c r="D9" s="303"/>
      <c r="E9" s="303"/>
      <c r="F9" s="303"/>
      <c r="G9" s="12" t="s">
        <v>16</v>
      </c>
      <c r="H9" s="317"/>
      <c r="I9" s="306" t="s">
        <v>0</v>
      </c>
      <c r="J9" s="306" t="s">
        <v>1</v>
      </c>
      <c r="K9" s="303" t="s">
        <v>0</v>
      </c>
      <c r="L9" s="303"/>
      <c r="M9" s="303"/>
      <c r="N9" s="303"/>
      <c r="O9" s="12" t="s">
        <v>1</v>
      </c>
      <c r="P9" s="306" t="s">
        <v>80</v>
      </c>
      <c r="Q9" s="306" t="s">
        <v>81</v>
      </c>
      <c r="R9" s="303" t="s">
        <v>75</v>
      </c>
      <c r="S9" s="303"/>
      <c r="T9" s="303"/>
      <c r="U9" s="303"/>
      <c r="V9" s="303" t="s">
        <v>76</v>
      </c>
      <c r="W9" s="303"/>
      <c r="X9" s="303"/>
      <c r="Y9" s="303"/>
      <c r="Z9" s="306" t="s">
        <v>17</v>
      </c>
      <c r="AA9" s="314" t="s">
        <v>18</v>
      </c>
      <c r="AC9" s="320" t="s">
        <v>0</v>
      </c>
      <c r="AD9" s="306" t="s">
        <v>1</v>
      </c>
      <c r="AE9" s="306" t="s">
        <v>0</v>
      </c>
      <c r="AF9" s="306" t="s">
        <v>1</v>
      </c>
      <c r="AG9" s="306" t="s">
        <v>80</v>
      </c>
      <c r="AH9" s="306" t="s">
        <v>81</v>
      </c>
      <c r="AI9" s="306" t="s">
        <v>75</v>
      </c>
      <c r="AJ9" s="306" t="s">
        <v>76</v>
      </c>
      <c r="AK9" s="306" t="s">
        <v>17</v>
      </c>
      <c r="AL9" s="314" t="s">
        <v>18</v>
      </c>
    </row>
    <row r="10" spans="1:48" s="1" customFormat="1" ht="63.75" customHeight="1" thickBot="1">
      <c r="A10" s="298"/>
      <c r="B10" s="301"/>
      <c r="C10" s="80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318"/>
      <c r="I10" s="307"/>
      <c r="J10" s="307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307"/>
      <c r="Q10" s="307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307"/>
      <c r="AA10" s="315"/>
      <c r="AC10" s="321"/>
      <c r="AD10" s="307"/>
      <c r="AE10" s="307"/>
      <c r="AF10" s="307"/>
      <c r="AG10" s="307"/>
      <c r="AH10" s="307"/>
      <c r="AI10" s="307"/>
      <c r="AJ10" s="307"/>
      <c r="AK10" s="307"/>
      <c r="AL10" s="315"/>
    </row>
    <row r="11" spans="1:48" s="1" customFormat="1" ht="24.95" customHeight="1" thickBot="1">
      <c r="A11" s="13" t="s">
        <v>24</v>
      </c>
      <c r="B11" s="3" t="s">
        <v>25</v>
      </c>
      <c r="C11" s="24">
        <f t="shared" ref="C11:AL11" si="0">SUM(C12:C15)</f>
        <v>0</v>
      </c>
      <c r="D11" s="83">
        <f t="shared" si="0"/>
        <v>1</v>
      </c>
      <c r="E11" s="83">
        <f t="shared" si="0"/>
        <v>0</v>
      </c>
      <c r="F11" s="83">
        <f t="shared" si="0"/>
        <v>1</v>
      </c>
      <c r="G11" s="83">
        <f t="shared" si="0"/>
        <v>1</v>
      </c>
      <c r="H11" s="44"/>
      <c r="I11" s="83">
        <f t="shared" si="0"/>
        <v>245.34617800000001</v>
      </c>
      <c r="J11" s="83">
        <f t="shared" si="0"/>
        <v>77.58150400000001</v>
      </c>
      <c r="K11" s="83">
        <f t="shared" si="0"/>
        <v>245.35</v>
      </c>
      <c r="L11" s="83">
        <f t="shared" si="0"/>
        <v>0</v>
      </c>
      <c r="M11" s="83">
        <f t="shared" si="0"/>
        <v>0</v>
      </c>
      <c r="N11" s="70">
        <f>SUM(N12:N15)</f>
        <v>245.35</v>
      </c>
      <c r="O11" s="83">
        <f t="shared" si="0"/>
        <v>79</v>
      </c>
      <c r="P11" s="83">
        <f t="shared" si="0"/>
        <v>245.35</v>
      </c>
      <c r="Q11" s="83">
        <f t="shared" si="0"/>
        <v>167.76999999999998</v>
      </c>
      <c r="R11" s="83">
        <f t="shared" si="0"/>
        <v>0</v>
      </c>
      <c r="S11" s="83">
        <f t="shared" si="0"/>
        <v>0</v>
      </c>
      <c r="T11" s="83">
        <f t="shared" si="0"/>
        <v>0</v>
      </c>
      <c r="U11" s="62">
        <f t="shared" si="0"/>
        <v>0</v>
      </c>
      <c r="V11" s="83">
        <f t="shared" si="0"/>
        <v>0</v>
      </c>
      <c r="W11" s="83">
        <f t="shared" si="0"/>
        <v>0</v>
      </c>
      <c r="X11" s="83">
        <f t="shared" si="0"/>
        <v>0</v>
      </c>
      <c r="Y11" s="62">
        <f>SUM(Y12:Y15)</f>
        <v>0</v>
      </c>
      <c r="Z11" s="83">
        <f t="shared" si="0"/>
        <v>0</v>
      </c>
      <c r="AA11" s="84">
        <f t="shared" si="0"/>
        <v>0</v>
      </c>
      <c r="AC11" s="82">
        <f t="shared" si="0"/>
        <v>0</v>
      </c>
      <c r="AD11" s="83">
        <f t="shared" si="0"/>
        <v>0</v>
      </c>
      <c r="AE11" s="83">
        <f t="shared" si="0"/>
        <v>0</v>
      </c>
      <c r="AF11" s="83">
        <f t="shared" si="0"/>
        <v>0</v>
      </c>
      <c r="AG11" s="83">
        <f t="shared" si="0"/>
        <v>0</v>
      </c>
      <c r="AH11" s="83">
        <f t="shared" si="0"/>
        <v>0</v>
      </c>
      <c r="AI11" s="83">
        <f t="shared" si="0"/>
        <v>0</v>
      </c>
      <c r="AJ11" s="83">
        <f t="shared" si="0"/>
        <v>0</v>
      </c>
      <c r="AK11" s="83">
        <f t="shared" si="0"/>
        <v>0</v>
      </c>
      <c r="AL11" s="84">
        <f t="shared" si="0"/>
        <v>0</v>
      </c>
    </row>
    <row r="12" spans="1:48" s="4" customFormat="1" ht="24.95" customHeight="1">
      <c r="A12" s="17"/>
      <c r="B12" s="37" t="s">
        <v>26</v>
      </c>
      <c r="C12" s="115"/>
      <c r="D12" s="86">
        <v>1</v>
      </c>
      <c r="E12" s="86"/>
      <c r="F12" s="58">
        <f>SUM(C12:E12)</f>
        <v>1</v>
      </c>
      <c r="G12" s="86">
        <v>1</v>
      </c>
      <c r="H12" s="43"/>
      <c r="I12" s="86">
        <v>245.34617800000001</v>
      </c>
      <c r="J12" s="86">
        <v>77.58150400000001</v>
      </c>
      <c r="K12" s="86">
        <v>245.35</v>
      </c>
      <c r="L12" s="86"/>
      <c r="M12" s="86"/>
      <c r="N12" s="71">
        <f>SUM(K12:M12)</f>
        <v>245.35</v>
      </c>
      <c r="O12" s="86">
        <v>79</v>
      </c>
      <c r="P12" s="86">
        <v>245.35</v>
      </c>
      <c r="Q12" s="86">
        <v>167.76999999999998</v>
      </c>
      <c r="R12" s="86"/>
      <c r="S12" s="86"/>
      <c r="T12" s="86"/>
      <c r="U12" s="58">
        <f>SUM(R12:T12)</f>
        <v>0</v>
      </c>
      <c r="V12" s="86"/>
      <c r="W12" s="86"/>
      <c r="X12" s="86"/>
      <c r="Y12" s="58">
        <f>SUM(V12:X12)</f>
        <v>0</v>
      </c>
      <c r="Z12" s="86"/>
      <c r="AA12" s="87"/>
      <c r="AC12" s="85"/>
      <c r="AD12" s="86"/>
      <c r="AE12" s="86"/>
      <c r="AF12" s="86"/>
      <c r="AG12" s="86"/>
      <c r="AH12" s="86"/>
      <c r="AI12" s="86"/>
      <c r="AJ12" s="86"/>
      <c r="AK12" s="86"/>
      <c r="AL12" s="87"/>
      <c r="AS12" s="283"/>
      <c r="AT12" s="283"/>
      <c r="AU12" s="283"/>
      <c r="AV12" s="283"/>
    </row>
    <row r="13" spans="1:48" ht="24.95" customHeight="1">
      <c r="A13" s="18"/>
      <c r="B13" s="81" t="s">
        <v>27</v>
      </c>
      <c r="C13" s="116"/>
      <c r="D13" s="89"/>
      <c r="E13" s="89"/>
      <c r="F13" s="59">
        <f>SUM(C13:E13)</f>
        <v>0</v>
      </c>
      <c r="G13" s="89"/>
      <c r="H13" s="117"/>
      <c r="I13" s="89"/>
      <c r="J13" s="89"/>
      <c r="K13" s="89"/>
      <c r="L13" s="89"/>
      <c r="M13" s="89"/>
      <c r="N13" s="72">
        <f>SUM(K13:M13)</f>
        <v>0</v>
      </c>
      <c r="O13" s="89"/>
      <c r="P13" s="89"/>
      <c r="Q13" s="89"/>
      <c r="R13" s="89"/>
      <c r="S13" s="89"/>
      <c r="T13" s="89"/>
      <c r="U13" s="59">
        <f>SUM(R13:T13)</f>
        <v>0</v>
      </c>
      <c r="V13" s="89"/>
      <c r="W13" s="89"/>
      <c r="X13" s="89"/>
      <c r="Y13" s="59">
        <f>SUM(V13:X13)</f>
        <v>0</v>
      </c>
      <c r="Z13" s="89"/>
      <c r="AA13" s="90"/>
      <c r="AC13" s="88"/>
      <c r="AD13" s="89"/>
      <c r="AE13" s="89"/>
      <c r="AF13" s="89"/>
      <c r="AG13" s="89"/>
      <c r="AH13" s="89"/>
      <c r="AI13" s="89"/>
      <c r="AJ13" s="89"/>
      <c r="AK13" s="89"/>
      <c r="AL13" s="90"/>
    </row>
    <row r="14" spans="1:48" ht="24.95" customHeight="1">
      <c r="A14" s="18"/>
      <c r="B14" s="81" t="s">
        <v>28</v>
      </c>
      <c r="C14" s="116"/>
      <c r="D14" s="89"/>
      <c r="E14" s="89"/>
      <c r="F14" s="59">
        <f>SUM(C14:E14)</f>
        <v>0</v>
      </c>
      <c r="G14" s="89"/>
      <c r="H14" s="117"/>
      <c r="I14" s="89"/>
      <c r="J14" s="89"/>
      <c r="K14" s="89"/>
      <c r="L14" s="89"/>
      <c r="M14" s="89"/>
      <c r="N14" s="72">
        <f>SUM(K14:M14)</f>
        <v>0</v>
      </c>
      <c r="O14" s="89"/>
      <c r="P14" s="89"/>
      <c r="Q14" s="89"/>
      <c r="R14" s="89"/>
      <c r="S14" s="89"/>
      <c r="T14" s="89"/>
      <c r="U14" s="59">
        <f>SUM(R14:T14)</f>
        <v>0</v>
      </c>
      <c r="V14" s="89"/>
      <c r="W14" s="89"/>
      <c r="X14" s="89"/>
      <c r="Y14" s="59">
        <f>SUM(V14:X14)</f>
        <v>0</v>
      </c>
      <c r="Z14" s="89"/>
      <c r="AA14" s="90"/>
      <c r="AC14" s="88"/>
      <c r="AD14" s="89"/>
      <c r="AE14" s="89"/>
      <c r="AF14" s="89"/>
      <c r="AG14" s="89"/>
      <c r="AH14" s="89"/>
      <c r="AI14" s="89"/>
      <c r="AJ14" s="89"/>
      <c r="AK14" s="89"/>
      <c r="AL14" s="90"/>
    </row>
    <row r="15" spans="1:48" ht="24.95" customHeight="1" thickBot="1">
      <c r="A15" s="19"/>
      <c r="B15" s="38" t="s">
        <v>29</v>
      </c>
      <c r="C15" s="25"/>
      <c r="D15" s="92"/>
      <c r="E15" s="92"/>
      <c r="F15" s="60">
        <f>SUM(C15:E15)</f>
        <v>0</v>
      </c>
      <c r="G15" s="92"/>
      <c r="H15" s="45"/>
      <c r="I15" s="92"/>
      <c r="J15" s="92"/>
      <c r="K15" s="92"/>
      <c r="L15" s="92"/>
      <c r="M15" s="92"/>
      <c r="N15" s="73">
        <f>SUM(K15:M15)</f>
        <v>0</v>
      </c>
      <c r="O15" s="92"/>
      <c r="P15" s="92"/>
      <c r="Q15" s="92"/>
      <c r="R15" s="92"/>
      <c r="S15" s="92"/>
      <c r="T15" s="92"/>
      <c r="U15" s="60">
        <f>SUM(R15:T15)</f>
        <v>0</v>
      </c>
      <c r="V15" s="92"/>
      <c r="W15" s="92"/>
      <c r="X15" s="92"/>
      <c r="Y15" s="60">
        <f>SUM(V15:X15)</f>
        <v>0</v>
      </c>
      <c r="Z15" s="92"/>
      <c r="AA15" s="93"/>
      <c r="AC15" s="91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48" ht="24.95" customHeight="1" thickBot="1">
      <c r="A16" s="13" t="s">
        <v>30</v>
      </c>
      <c r="B16" s="3" t="s">
        <v>11</v>
      </c>
      <c r="C16" s="26"/>
      <c r="D16" s="95"/>
      <c r="E16" s="95"/>
      <c r="F16" s="61">
        <f>SUM(C16:E16)</f>
        <v>0</v>
      </c>
      <c r="G16" s="95"/>
      <c r="H16" s="44"/>
      <c r="I16" s="95"/>
      <c r="J16" s="95"/>
      <c r="K16" s="95"/>
      <c r="L16" s="95"/>
      <c r="M16" s="95"/>
      <c r="N16" s="74">
        <f>SUM(K16:M16)</f>
        <v>0</v>
      </c>
      <c r="O16" s="95"/>
      <c r="P16" s="95"/>
      <c r="Q16" s="95"/>
      <c r="R16" s="95"/>
      <c r="S16" s="95"/>
      <c r="T16" s="95"/>
      <c r="U16" s="61">
        <f>SUM(R16:T16)</f>
        <v>0</v>
      </c>
      <c r="V16" s="95"/>
      <c r="W16" s="95"/>
      <c r="X16" s="95"/>
      <c r="Y16" s="61">
        <f>SUM(V16:X16)</f>
        <v>0</v>
      </c>
      <c r="Z16" s="95"/>
      <c r="AA16" s="96"/>
      <c r="AC16" s="94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1:44" ht="24.95" customHeight="1" thickBot="1">
      <c r="A17" s="13" t="s">
        <v>31</v>
      </c>
      <c r="B17" s="3" t="s">
        <v>32</v>
      </c>
      <c r="C17" s="24">
        <f>SUM(C18:C19)</f>
        <v>16</v>
      </c>
      <c r="D17" s="83">
        <f>SUM(D18:D19)</f>
        <v>49</v>
      </c>
      <c r="E17" s="83">
        <f>SUM(E18:E19)</f>
        <v>0</v>
      </c>
      <c r="F17" s="62">
        <f>SUM(F18:F19)</f>
        <v>65</v>
      </c>
      <c r="G17" s="83">
        <f>SUM(G18:G19)</f>
        <v>64</v>
      </c>
      <c r="H17" s="47"/>
      <c r="I17" s="83">
        <f t="shared" ref="I17:AA17" si="1">SUM(I18:I19)</f>
        <v>8154.7752559999999</v>
      </c>
      <c r="J17" s="83">
        <f t="shared" si="1"/>
        <v>2877.5790848000001</v>
      </c>
      <c r="K17" s="83">
        <f t="shared" si="1"/>
        <v>28811.379575999999</v>
      </c>
      <c r="L17" s="83">
        <f t="shared" si="1"/>
        <v>2630.2456799999995</v>
      </c>
      <c r="M17" s="83">
        <f t="shared" si="1"/>
        <v>0</v>
      </c>
      <c r="N17" s="70">
        <f t="shared" si="1"/>
        <v>31441.625255999999</v>
      </c>
      <c r="O17" s="83">
        <f t="shared" si="1"/>
        <v>26164.429084799998</v>
      </c>
      <c r="P17" s="83">
        <f t="shared" si="1"/>
        <v>10529.869999999999</v>
      </c>
      <c r="Q17" s="83">
        <f t="shared" si="1"/>
        <v>3843.9500000000007</v>
      </c>
      <c r="R17" s="83">
        <f t="shared" si="1"/>
        <v>0</v>
      </c>
      <c r="S17" s="83">
        <f t="shared" si="1"/>
        <v>0</v>
      </c>
      <c r="T17" s="83">
        <f t="shared" si="1"/>
        <v>0</v>
      </c>
      <c r="U17" s="62">
        <f t="shared" si="1"/>
        <v>0</v>
      </c>
      <c r="V17" s="83">
        <f t="shared" si="1"/>
        <v>0</v>
      </c>
      <c r="W17" s="83">
        <f t="shared" si="1"/>
        <v>0</v>
      </c>
      <c r="X17" s="83">
        <f t="shared" si="1"/>
        <v>0</v>
      </c>
      <c r="Y17" s="62">
        <f t="shared" si="1"/>
        <v>0</v>
      </c>
      <c r="Z17" s="83">
        <f t="shared" si="1"/>
        <v>0</v>
      </c>
      <c r="AA17" s="84">
        <f t="shared" si="1"/>
        <v>0</v>
      </c>
      <c r="AC17" s="82">
        <f t="shared" ref="AC17:AL17" si="2">SUM(AC18:AC19)</f>
        <v>0</v>
      </c>
      <c r="AD17" s="83">
        <f t="shared" si="2"/>
        <v>0</v>
      </c>
      <c r="AE17" s="83">
        <f t="shared" si="2"/>
        <v>0</v>
      </c>
      <c r="AF17" s="83">
        <f t="shared" si="2"/>
        <v>0</v>
      </c>
      <c r="AG17" s="83">
        <f t="shared" si="2"/>
        <v>0</v>
      </c>
      <c r="AH17" s="83">
        <f t="shared" si="2"/>
        <v>0</v>
      </c>
      <c r="AI17" s="83">
        <f t="shared" si="2"/>
        <v>0</v>
      </c>
      <c r="AJ17" s="83">
        <f t="shared" si="2"/>
        <v>0</v>
      </c>
      <c r="AK17" s="83">
        <f t="shared" si="2"/>
        <v>0</v>
      </c>
      <c r="AL17" s="84">
        <f t="shared" si="2"/>
        <v>0</v>
      </c>
      <c r="AQ17" s="249"/>
      <c r="AR17" s="249"/>
    </row>
    <row r="18" spans="1:44" ht="24.95" customHeight="1">
      <c r="A18" s="17"/>
      <c r="B18" s="6" t="s">
        <v>33</v>
      </c>
      <c r="C18" s="27"/>
      <c r="D18" s="98"/>
      <c r="E18" s="98"/>
      <c r="F18" s="63">
        <f>SUM(C18:E18)</f>
        <v>0</v>
      </c>
      <c r="G18" s="282"/>
      <c r="H18" s="46"/>
      <c r="I18" s="98"/>
      <c r="J18" s="98"/>
      <c r="K18" s="98"/>
      <c r="L18" s="98"/>
      <c r="M18" s="98"/>
      <c r="N18" s="75">
        <f>SUM(K18:M18)</f>
        <v>0</v>
      </c>
      <c r="O18" s="98"/>
      <c r="P18" s="98"/>
      <c r="Q18" s="98"/>
      <c r="R18" s="98"/>
      <c r="S18" s="98"/>
      <c r="T18" s="98"/>
      <c r="U18" s="63">
        <f>SUM(R18:T18)</f>
        <v>0</v>
      </c>
      <c r="V18" s="98"/>
      <c r="W18" s="98"/>
      <c r="X18" s="98"/>
      <c r="Y18" s="63">
        <f>SUM(V18:X18)</f>
        <v>0</v>
      </c>
      <c r="Z18" s="98"/>
      <c r="AA18" s="99"/>
      <c r="AC18" s="97"/>
      <c r="AD18" s="98"/>
      <c r="AE18" s="98"/>
      <c r="AF18" s="98"/>
      <c r="AG18" s="98"/>
      <c r="AH18" s="98"/>
      <c r="AI18" s="98"/>
      <c r="AJ18" s="98"/>
      <c r="AK18" s="98"/>
      <c r="AL18" s="99"/>
      <c r="AM18" s="248"/>
      <c r="AQ18" s="249"/>
      <c r="AR18" s="249"/>
    </row>
    <row r="19" spans="1:44" ht="31.5" customHeight="1" thickBot="1">
      <c r="A19" s="20"/>
      <c r="B19" s="271" t="s">
        <v>34</v>
      </c>
      <c r="C19" s="243">
        <v>16</v>
      </c>
      <c r="D19" s="244">
        <v>49</v>
      </c>
      <c r="E19" s="244">
        <v>0</v>
      </c>
      <c r="F19" s="245">
        <f>SUM(C19:E19)</f>
        <v>65</v>
      </c>
      <c r="G19" s="243">
        <v>64</v>
      </c>
      <c r="H19" s="45"/>
      <c r="I19" s="244">
        <v>8154.7752559999999</v>
      </c>
      <c r="J19" s="244">
        <v>2877.5790848000001</v>
      </c>
      <c r="K19" s="244">
        <v>28811.379575999999</v>
      </c>
      <c r="L19" s="244">
        <v>2630.2456799999995</v>
      </c>
      <c r="M19" s="244"/>
      <c r="N19" s="275">
        <f>SUM(K19:M19)</f>
        <v>31441.625255999999</v>
      </c>
      <c r="O19" s="244">
        <v>26164.429084799998</v>
      </c>
      <c r="P19" s="244">
        <v>10529.869999999999</v>
      </c>
      <c r="Q19" s="244">
        <v>3843.9500000000007</v>
      </c>
      <c r="R19" s="244"/>
      <c r="S19" s="244"/>
      <c r="T19" s="244"/>
      <c r="U19" s="245">
        <f>SUM(R19:T19)</f>
        <v>0</v>
      </c>
      <c r="V19" s="244"/>
      <c r="W19" s="244"/>
      <c r="X19" s="244"/>
      <c r="Y19" s="245">
        <f>SUM(V19:X19)</f>
        <v>0</v>
      </c>
      <c r="Z19" s="244"/>
      <c r="AA19" s="276"/>
      <c r="AB19" s="248"/>
      <c r="AC19" s="277"/>
      <c r="AD19" s="244"/>
      <c r="AE19" s="244"/>
      <c r="AF19" s="244"/>
      <c r="AG19" s="244"/>
      <c r="AH19" s="244"/>
      <c r="AI19" s="244"/>
      <c r="AJ19" s="244"/>
      <c r="AK19" s="244"/>
      <c r="AL19" s="276"/>
      <c r="AQ19" s="249"/>
      <c r="AR19" s="249"/>
    </row>
    <row r="20" spans="1:44" ht="24.95" customHeight="1" thickBot="1">
      <c r="A20" s="13" t="s">
        <v>35</v>
      </c>
      <c r="B20" s="3" t="s">
        <v>2</v>
      </c>
      <c r="C20" s="28"/>
      <c r="D20" s="101"/>
      <c r="E20" s="101"/>
      <c r="F20" s="64">
        <f>SUM(C20:E20)</f>
        <v>0</v>
      </c>
      <c r="G20" s="101"/>
      <c r="H20" s="44"/>
      <c r="I20" s="101"/>
      <c r="J20" s="101"/>
      <c r="K20" s="101"/>
      <c r="L20" s="101"/>
      <c r="M20" s="101"/>
      <c r="N20" s="76">
        <f>SUM(K20:M20)</f>
        <v>0</v>
      </c>
      <c r="O20" s="101"/>
      <c r="P20" s="101"/>
      <c r="Q20" s="101"/>
      <c r="R20" s="101"/>
      <c r="S20" s="101"/>
      <c r="T20" s="101"/>
      <c r="U20" s="64">
        <f>SUM(R20:T20)</f>
        <v>0</v>
      </c>
      <c r="V20" s="101"/>
      <c r="W20" s="101"/>
      <c r="X20" s="101"/>
      <c r="Y20" s="64">
        <f>SUM(V20:X20)</f>
        <v>0</v>
      </c>
      <c r="Z20" s="101"/>
      <c r="AA20" s="102"/>
      <c r="AC20" s="100"/>
      <c r="AD20" s="101"/>
      <c r="AE20" s="101"/>
      <c r="AF20" s="101"/>
      <c r="AG20" s="101"/>
      <c r="AH20" s="101"/>
      <c r="AI20" s="101"/>
      <c r="AJ20" s="101"/>
      <c r="AK20" s="101"/>
      <c r="AL20" s="102"/>
      <c r="AQ20" s="249"/>
      <c r="AR20" s="249"/>
    </row>
    <row r="21" spans="1:44" ht="24.95" customHeight="1" thickBot="1">
      <c r="A21" s="13" t="s">
        <v>36</v>
      </c>
      <c r="B21" s="3" t="s">
        <v>37</v>
      </c>
      <c r="C21" s="24">
        <f t="shared" ref="C21:AA21" si="3">SUM(C22:C23)</f>
        <v>447</v>
      </c>
      <c r="D21" s="83">
        <f t="shared" si="3"/>
        <v>113</v>
      </c>
      <c r="E21" s="83">
        <f t="shared" si="3"/>
        <v>0</v>
      </c>
      <c r="F21" s="62">
        <f t="shared" si="3"/>
        <v>560</v>
      </c>
      <c r="G21" s="83">
        <f t="shared" si="3"/>
        <v>528</v>
      </c>
      <c r="H21" s="83">
        <f t="shared" si="3"/>
        <v>3370</v>
      </c>
      <c r="I21" s="83">
        <f t="shared" si="3"/>
        <v>1110350.2429036642</v>
      </c>
      <c r="J21" s="83">
        <f t="shared" si="3"/>
        <v>273323.80475120014</v>
      </c>
      <c r="K21" s="83">
        <f t="shared" si="3"/>
        <v>1023786.6474076653</v>
      </c>
      <c r="L21" s="83">
        <f t="shared" si="3"/>
        <v>86563.595496000009</v>
      </c>
      <c r="M21" s="83">
        <f t="shared" si="3"/>
        <v>0</v>
      </c>
      <c r="N21" s="70">
        <f t="shared" si="3"/>
        <v>1110350.2429036652</v>
      </c>
      <c r="O21" s="83">
        <f t="shared" si="3"/>
        <v>273323.8</v>
      </c>
      <c r="P21" s="83">
        <f t="shared" si="3"/>
        <v>687160.63999999943</v>
      </c>
      <c r="Q21" s="83">
        <f t="shared" si="3"/>
        <v>642143.84265759913</v>
      </c>
      <c r="R21" s="83">
        <f t="shared" si="3"/>
        <v>27355.69</v>
      </c>
      <c r="S21" s="83">
        <f t="shared" si="3"/>
        <v>17976.400000000001</v>
      </c>
      <c r="T21" s="83">
        <f t="shared" si="3"/>
        <v>0</v>
      </c>
      <c r="U21" s="62">
        <f t="shared" si="3"/>
        <v>45332.09</v>
      </c>
      <c r="V21" s="83">
        <f t="shared" si="3"/>
        <v>21259.69</v>
      </c>
      <c r="W21" s="83">
        <f t="shared" si="3"/>
        <v>3595.4000000000015</v>
      </c>
      <c r="X21" s="83">
        <f t="shared" si="3"/>
        <v>0</v>
      </c>
      <c r="Y21" s="62">
        <f t="shared" si="3"/>
        <v>24855.09</v>
      </c>
      <c r="Z21" s="83">
        <f t="shared" si="3"/>
        <v>69517.59</v>
      </c>
      <c r="AA21" s="84">
        <f t="shared" si="3"/>
        <v>39200.701999999997</v>
      </c>
      <c r="AC21" s="82">
        <f t="shared" ref="AC21:AL21" si="4">SUM(AC22:AC23)</f>
        <v>0</v>
      </c>
      <c r="AD21" s="83">
        <f t="shared" si="4"/>
        <v>0</v>
      </c>
      <c r="AE21" s="83">
        <f t="shared" si="4"/>
        <v>0</v>
      </c>
      <c r="AF21" s="83">
        <f t="shared" si="4"/>
        <v>0</v>
      </c>
      <c r="AG21" s="83">
        <f t="shared" si="4"/>
        <v>0</v>
      </c>
      <c r="AH21" s="83">
        <f t="shared" si="4"/>
        <v>0</v>
      </c>
      <c r="AI21" s="83">
        <f t="shared" si="4"/>
        <v>0</v>
      </c>
      <c r="AJ21" s="83">
        <f t="shared" si="4"/>
        <v>0</v>
      </c>
      <c r="AK21" s="83">
        <f t="shared" si="4"/>
        <v>0</v>
      </c>
      <c r="AL21" s="84">
        <f t="shared" si="4"/>
        <v>0</v>
      </c>
      <c r="AM21" s="249"/>
      <c r="AQ21" s="249"/>
      <c r="AR21" s="249"/>
    </row>
    <row r="22" spans="1:44" ht="32.25" customHeight="1">
      <c r="A22" s="21"/>
      <c r="B22" s="272" t="s">
        <v>38</v>
      </c>
      <c r="C22" s="237">
        <v>447</v>
      </c>
      <c r="D22" s="238">
        <v>113</v>
      </c>
      <c r="E22" s="238">
        <v>0</v>
      </c>
      <c r="F22" s="239">
        <f>SUM(C22:E22)</f>
        <v>560</v>
      </c>
      <c r="G22" s="237">
        <v>528</v>
      </c>
      <c r="H22" s="238">
        <v>3370</v>
      </c>
      <c r="I22" s="238">
        <v>1110350.2429036642</v>
      </c>
      <c r="J22" s="238">
        <v>273323.80475120014</v>
      </c>
      <c r="K22" s="238">
        <v>1023786.6474076653</v>
      </c>
      <c r="L22" s="238">
        <v>86563.595496000009</v>
      </c>
      <c r="M22" s="238"/>
      <c r="N22" s="250">
        <f>SUM(K22:M22)</f>
        <v>1110350.2429036652</v>
      </c>
      <c r="O22" s="238">
        <v>273323.8</v>
      </c>
      <c r="P22" s="238">
        <v>687160.63999999943</v>
      </c>
      <c r="Q22" s="238">
        <v>642143.84265759913</v>
      </c>
      <c r="R22" s="246">
        <v>27355.69</v>
      </c>
      <c r="S22" s="246">
        <v>17976.400000000001</v>
      </c>
      <c r="T22" s="238"/>
      <c r="U22" s="58">
        <f>SUM(R22:T22)</f>
        <v>45332.09</v>
      </c>
      <c r="V22" s="246">
        <v>21259.69</v>
      </c>
      <c r="W22" s="246">
        <v>3595.4000000000015</v>
      </c>
      <c r="X22" s="238">
        <v>0</v>
      </c>
      <c r="Y22" s="239">
        <f>SUM(V22:X22)</f>
        <v>24855.09</v>
      </c>
      <c r="Z22" s="238">
        <v>69517.59</v>
      </c>
      <c r="AA22" s="247">
        <f>40320.702-1120</f>
        <v>39200.701999999997</v>
      </c>
      <c r="AC22" s="85"/>
      <c r="AD22" s="86"/>
      <c r="AE22" s="86"/>
      <c r="AF22" s="86"/>
      <c r="AG22" s="86"/>
      <c r="AH22" s="86"/>
      <c r="AI22" s="86"/>
      <c r="AJ22" s="86"/>
      <c r="AK22" s="86"/>
      <c r="AL22" s="87"/>
      <c r="AQ22" s="249"/>
      <c r="AR22" s="249"/>
    </row>
    <row r="23" spans="1:44" ht="32.25" customHeight="1" thickBot="1">
      <c r="A23" s="19"/>
      <c r="B23" s="273" t="s">
        <v>39</v>
      </c>
      <c r="C23" s="29"/>
      <c r="D23" s="125"/>
      <c r="E23" s="125"/>
      <c r="F23" s="55">
        <f>SUM(C23:E23)</f>
        <v>0</v>
      </c>
      <c r="G23" s="125"/>
      <c r="H23" s="125"/>
      <c r="I23" s="125"/>
      <c r="J23" s="125"/>
      <c r="K23" s="125"/>
      <c r="L23" s="125"/>
      <c r="M23" s="125"/>
      <c r="N23" s="52">
        <f>SUM(K23:M23)</f>
        <v>0</v>
      </c>
      <c r="O23" s="125">
        <v>0</v>
      </c>
      <c r="P23" s="125"/>
      <c r="Q23" s="125"/>
      <c r="R23" s="125"/>
      <c r="S23" s="125"/>
      <c r="T23" s="125"/>
      <c r="U23" s="55">
        <f>SUM(R23:T23)</f>
        <v>0</v>
      </c>
      <c r="V23" s="125"/>
      <c r="W23" s="125"/>
      <c r="X23" s="125"/>
      <c r="Y23" s="55">
        <f>SUM(V23:X23)</f>
        <v>0</v>
      </c>
      <c r="Z23" s="279"/>
      <c r="AA23" s="280"/>
      <c r="AC23" s="124"/>
      <c r="AD23" s="125"/>
      <c r="AE23" s="125"/>
      <c r="AF23" s="125"/>
      <c r="AG23" s="125"/>
      <c r="AH23" s="125"/>
      <c r="AI23" s="125"/>
      <c r="AJ23" s="125"/>
      <c r="AK23" s="125"/>
      <c r="AL23" s="126"/>
      <c r="AQ23" s="249"/>
      <c r="AR23" s="249"/>
    </row>
    <row r="24" spans="1:44" ht="24.95" customHeight="1" thickBot="1">
      <c r="A24" s="13" t="s">
        <v>40</v>
      </c>
      <c r="B24" s="3" t="s">
        <v>41</v>
      </c>
      <c r="C24" s="30">
        <f t="shared" ref="C24:AA24" si="5">SUM(C25:C27)</f>
        <v>11735</v>
      </c>
      <c r="D24" s="104">
        <f t="shared" si="5"/>
        <v>637753</v>
      </c>
      <c r="E24" s="104">
        <f t="shared" si="5"/>
        <v>0</v>
      </c>
      <c r="F24" s="65">
        <f t="shared" si="5"/>
        <v>649488</v>
      </c>
      <c r="G24" s="104">
        <f t="shared" si="5"/>
        <v>54479</v>
      </c>
      <c r="H24" s="104">
        <f t="shared" si="5"/>
        <v>649553</v>
      </c>
      <c r="I24" s="104">
        <f t="shared" si="5"/>
        <v>1676490.3481372353</v>
      </c>
      <c r="J24" s="104">
        <f t="shared" si="5"/>
        <v>11346.786639200001</v>
      </c>
      <c r="K24" s="104">
        <f t="shared" si="5"/>
        <v>87637.67026129413</v>
      </c>
      <c r="L24" s="104">
        <f t="shared" si="5"/>
        <v>1588852.6778759412</v>
      </c>
      <c r="M24" s="104">
        <f t="shared" si="5"/>
        <v>0</v>
      </c>
      <c r="N24" s="15">
        <f t="shared" si="5"/>
        <v>1676490.3481372355</v>
      </c>
      <c r="O24" s="104">
        <f t="shared" si="5"/>
        <v>11346.786639200001</v>
      </c>
      <c r="P24" s="104">
        <f t="shared" si="5"/>
        <v>1543911.2006941088</v>
      </c>
      <c r="Q24" s="104">
        <f t="shared" si="5"/>
        <v>1541202.8966941088</v>
      </c>
      <c r="R24" s="104">
        <f t="shared" si="5"/>
        <v>6195.5685294117648</v>
      </c>
      <c r="S24" s="104">
        <f t="shared" si="5"/>
        <v>49534.891800117643</v>
      </c>
      <c r="T24" s="104">
        <f t="shared" si="5"/>
        <v>0</v>
      </c>
      <c r="U24" s="65">
        <f t="shared" si="5"/>
        <v>55730.460329529407</v>
      </c>
      <c r="V24" s="104">
        <f t="shared" si="5"/>
        <v>5651.5685294117648</v>
      </c>
      <c r="W24" s="104">
        <f t="shared" si="5"/>
        <v>48574.891800117643</v>
      </c>
      <c r="X24" s="104">
        <f t="shared" si="5"/>
        <v>0</v>
      </c>
      <c r="Y24" s="65">
        <f t="shared" si="5"/>
        <v>54226.460329529407</v>
      </c>
      <c r="Z24" s="104">
        <f t="shared" si="5"/>
        <v>108213.67724129412</v>
      </c>
      <c r="AA24" s="105">
        <f t="shared" si="5"/>
        <v>106709.67724129412</v>
      </c>
      <c r="AC24" s="103">
        <f t="shared" ref="AC24:AL24" si="6">SUM(AC25:AC27)</f>
        <v>0</v>
      </c>
      <c r="AD24" s="104">
        <f t="shared" si="6"/>
        <v>0</v>
      </c>
      <c r="AE24" s="104">
        <f t="shared" si="6"/>
        <v>0</v>
      </c>
      <c r="AF24" s="104">
        <f t="shared" si="6"/>
        <v>0</v>
      </c>
      <c r="AG24" s="104">
        <f t="shared" si="6"/>
        <v>0</v>
      </c>
      <c r="AH24" s="104">
        <f t="shared" si="6"/>
        <v>0</v>
      </c>
      <c r="AI24" s="104">
        <f t="shared" si="6"/>
        <v>0</v>
      </c>
      <c r="AJ24" s="104">
        <f t="shared" si="6"/>
        <v>0</v>
      </c>
      <c r="AK24" s="104">
        <f t="shared" si="6"/>
        <v>0</v>
      </c>
      <c r="AL24" s="105">
        <f t="shared" si="6"/>
        <v>0</v>
      </c>
      <c r="AQ24" s="249"/>
      <c r="AR24" s="249"/>
    </row>
    <row r="25" spans="1:44" ht="33" customHeight="1">
      <c r="A25" s="17"/>
      <c r="B25" s="272" t="s">
        <v>42</v>
      </c>
      <c r="C25" s="237">
        <v>11710</v>
      </c>
      <c r="D25" s="238">
        <v>637636</v>
      </c>
      <c r="E25" s="238">
        <v>0</v>
      </c>
      <c r="F25" s="239">
        <f>SUM(C25:E25)</f>
        <v>649346</v>
      </c>
      <c r="G25" s="238">
        <v>54339</v>
      </c>
      <c r="H25" s="238">
        <v>649346</v>
      </c>
      <c r="I25" s="238">
        <v>1656168.9705882352</v>
      </c>
      <c r="J25" s="238"/>
      <c r="K25" s="238">
        <v>78383.588235294126</v>
      </c>
      <c r="L25" s="238">
        <v>1577785.3823529412</v>
      </c>
      <c r="M25" s="238"/>
      <c r="N25" s="250">
        <f>SUM(K25:M25)</f>
        <v>1656168.9705882354</v>
      </c>
      <c r="O25" s="238"/>
      <c r="P25" s="238">
        <v>1535781.7406941089</v>
      </c>
      <c r="Q25" s="238">
        <v>1535781.7406941089</v>
      </c>
      <c r="R25" s="246">
        <v>2775.5685294117648</v>
      </c>
      <c r="S25" s="246">
        <v>48334.891800117643</v>
      </c>
      <c r="T25" s="238"/>
      <c r="U25" s="58">
        <f>SUM(R25:T25)</f>
        <v>51110.460329529407</v>
      </c>
      <c r="V25" s="246">
        <v>2775.5685294117648</v>
      </c>
      <c r="W25" s="246">
        <v>48334.891800117643</v>
      </c>
      <c r="X25" s="238">
        <v>0</v>
      </c>
      <c r="Y25" s="239">
        <f>SUM(V25:X25)</f>
        <v>51110.460329529407</v>
      </c>
      <c r="Z25" s="241">
        <v>103093.67724129412</v>
      </c>
      <c r="AA25" s="241">
        <v>103093.67724129412</v>
      </c>
      <c r="AC25" s="85"/>
      <c r="AD25" s="86"/>
      <c r="AE25" s="86"/>
      <c r="AF25" s="86"/>
      <c r="AG25" s="86"/>
      <c r="AH25" s="86"/>
      <c r="AI25" s="86"/>
      <c r="AJ25" s="86"/>
      <c r="AK25" s="86"/>
      <c r="AL25" s="87"/>
      <c r="AM25" s="249"/>
      <c r="AQ25" s="249"/>
      <c r="AR25" s="249"/>
    </row>
    <row r="26" spans="1:44" ht="45.75" customHeight="1">
      <c r="A26" s="18"/>
      <c r="B26" s="274" t="s">
        <v>3</v>
      </c>
      <c r="C26" s="240">
        <v>25</v>
      </c>
      <c r="D26" s="241">
        <v>117</v>
      </c>
      <c r="E26" s="241">
        <v>0</v>
      </c>
      <c r="F26" s="242">
        <f>SUM(C26:E26)</f>
        <v>142</v>
      </c>
      <c r="G26" s="242">
        <v>140</v>
      </c>
      <c r="H26" s="241">
        <v>207</v>
      </c>
      <c r="I26" s="241">
        <v>20321.377548999979</v>
      </c>
      <c r="J26" s="241">
        <v>11346.786639200001</v>
      </c>
      <c r="K26" s="241">
        <v>9254.0820260000019</v>
      </c>
      <c r="L26" s="241">
        <v>11067.295522999997</v>
      </c>
      <c r="M26" s="241"/>
      <c r="N26" s="251">
        <f>SUM(K26:M26)</f>
        <v>20321.377548999997</v>
      </c>
      <c r="O26" s="241">
        <v>11346.786639200001</v>
      </c>
      <c r="P26" s="241">
        <v>8129.4599999999991</v>
      </c>
      <c r="Q26" s="241">
        <v>5421.1559999999936</v>
      </c>
      <c r="R26" s="241">
        <v>3420</v>
      </c>
      <c r="S26" s="241">
        <v>1200</v>
      </c>
      <c r="T26" s="119"/>
      <c r="U26" s="56">
        <f>SUM(R26:T26)</f>
        <v>4620</v>
      </c>
      <c r="V26" s="119">
        <v>2876</v>
      </c>
      <c r="W26" s="119">
        <v>240</v>
      </c>
      <c r="X26" s="119"/>
      <c r="Y26" s="56">
        <f>SUM(V26:X26)</f>
        <v>3116</v>
      </c>
      <c r="Z26" s="241">
        <v>5120</v>
      </c>
      <c r="AA26" s="278">
        <v>3616</v>
      </c>
      <c r="AC26" s="118"/>
      <c r="AD26" s="119"/>
      <c r="AE26" s="119"/>
      <c r="AF26" s="119"/>
      <c r="AG26" s="119"/>
      <c r="AH26" s="119"/>
      <c r="AI26" s="119"/>
      <c r="AJ26" s="119"/>
      <c r="AK26" s="119"/>
      <c r="AL26" s="120"/>
      <c r="AQ26" s="249"/>
      <c r="AR26" s="249"/>
    </row>
    <row r="27" spans="1:44" ht="31.5" customHeight="1" thickBot="1">
      <c r="A27" s="20"/>
      <c r="B27" s="273" t="s">
        <v>43</v>
      </c>
      <c r="C27" s="32"/>
      <c r="D27" s="109"/>
      <c r="E27" s="109"/>
      <c r="F27" s="66">
        <f>SUM(C27:E27)</f>
        <v>0</v>
      </c>
      <c r="G27" s="232"/>
      <c r="H27" s="45"/>
      <c r="I27" s="232"/>
      <c r="J27" s="232"/>
      <c r="K27" s="109"/>
      <c r="L27" s="109"/>
      <c r="M27" s="109"/>
      <c r="N27" s="77">
        <f>SUM(K27:M27)</f>
        <v>0</v>
      </c>
      <c r="O27" s="109"/>
      <c r="P27" s="109"/>
      <c r="Q27" s="109"/>
      <c r="R27" s="109"/>
      <c r="S27" s="109"/>
      <c r="T27" s="109"/>
      <c r="U27" s="66">
        <f>SUM(R27:T27)</f>
        <v>0</v>
      </c>
      <c r="V27" s="109"/>
      <c r="W27" s="109"/>
      <c r="X27" s="109"/>
      <c r="Y27" s="66">
        <f>SUM(V27:X27)</f>
        <v>0</v>
      </c>
      <c r="Z27" s="241"/>
      <c r="AA27" s="241"/>
      <c r="AC27" s="114"/>
      <c r="AD27" s="109"/>
      <c r="AE27" s="109"/>
      <c r="AF27" s="109"/>
      <c r="AG27" s="109"/>
      <c r="AH27" s="109"/>
      <c r="AI27" s="109"/>
      <c r="AJ27" s="109"/>
      <c r="AK27" s="109"/>
      <c r="AL27" s="110"/>
      <c r="AQ27" s="249"/>
      <c r="AR27" s="249"/>
    </row>
    <row r="28" spans="1:44" ht="24.95" customHeight="1" thickBot="1">
      <c r="A28" s="13" t="s">
        <v>44</v>
      </c>
      <c r="B28" s="3" t="s">
        <v>4</v>
      </c>
      <c r="C28" s="28"/>
      <c r="D28" s="101"/>
      <c r="E28" s="101"/>
      <c r="F28" s="64">
        <f>SUM(C28:E28)</f>
        <v>0</v>
      </c>
      <c r="G28" s="235"/>
      <c r="H28" s="48"/>
      <c r="I28" s="235"/>
      <c r="J28" s="235"/>
      <c r="K28" s="101"/>
      <c r="L28" s="101"/>
      <c r="M28" s="101"/>
      <c r="N28" s="76">
        <f>SUM(K28:M28)</f>
        <v>0</v>
      </c>
      <c r="O28" s="101"/>
      <c r="P28" s="101"/>
      <c r="Q28" s="101"/>
      <c r="R28" s="101"/>
      <c r="S28" s="101"/>
      <c r="T28" s="101"/>
      <c r="U28" s="64">
        <f>SUM(R28:T28)</f>
        <v>0</v>
      </c>
      <c r="V28" s="101"/>
      <c r="W28" s="101"/>
      <c r="X28" s="101"/>
      <c r="Y28" s="64">
        <f>SUM(V28:X28)</f>
        <v>0</v>
      </c>
      <c r="Z28" s="241"/>
      <c r="AA28" s="241"/>
      <c r="AC28" s="100"/>
      <c r="AD28" s="101"/>
      <c r="AE28" s="101"/>
      <c r="AF28" s="101"/>
      <c r="AG28" s="101"/>
      <c r="AH28" s="101"/>
      <c r="AI28" s="101"/>
      <c r="AJ28" s="101"/>
      <c r="AK28" s="101"/>
      <c r="AL28" s="102"/>
      <c r="AQ28" s="249"/>
      <c r="AR28" s="249"/>
    </row>
    <row r="29" spans="1:44" ht="24.95" customHeight="1" thickBot="1">
      <c r="A29" s="22" t="s">
        <v>45</v>
      </c>
      <c r="B29" s="40" t="s">
        <v>12</v>
      </c>
      <c r="C29" s="252">
        <v>5</v>
      </c>
      <c r="D29" s="253">
        <v>0</v>
      </c>
      <c r="E29" s="253">
        <v>0</v>
      </c>
      <c r="F29" s="254">
        <f>SUM(C29:E29)</f>
        <v>5</v>
      </c>
      <c r="G29" s="253">
        <v>5</v>
      </c>
      <c r="H29" s="255">
        <v>5</v>
      </c>
      <c r="I29" s="253"/>
      <c r="J29" s="253"/>
      <c r="K29" s="253">
        <v>1090934.5707769999</v>
      </c>
      <c r="L29" s="253">
        <v>0</v>
      </c>
      <c r="M29" s="253"/>
      <c r="N29" s="256">
        <f>SUM(K29:M29)</f>
        <v>1090934.5707769999</v>
      </c>
      <c r="O29" s="253">
        <v>1090934.5707769999</v>
      </c>
      <c r="P29" s="253">
        <v>363855.47</v>
      </c>
      <c r="Q29" s="253">
        <v>0</v>
      </c>
      <c r="R29" s="14"/>
      <c r="S29" s="14"/>
      <c r="T29" s="14"/>
      <c r="U29" s="67">
        <f>SUM(R29:T29)</f>
        <v>0</v>
      </c>
      <c r="V29" s="14"/>
      <c r="W29" s="14"/>
      <c r="X29" s="14"/>
      <c r="Y29" s="67">
        <f>SUM(V29:X29)</f>
        <v>0</v>
      </c>
      <c r="Z29" s="241"/>
      <c r="AA29" s="241"/>
      <c r="AC29" s="50"/>
      <c r="AD29" s="14"/>
      <c r="AE29" s="14"/>
      <c r="AF29" s="14"/>
      <c r="AG29" s="14"/>
      <c r="AH29" s="14"/>
      <c r="AI29" s="14"/>
      <c r="AJ29" s="14"/>
      <c r="AK29" s="14"/>
      <c r="AL29" s="23"/>
      <c r="AQ29" s="249"/>
      <c r="AR29" s="249"/>
    </row>
    <row r="30" spans="1:44" ht="39" thickBot="1">
      <c r="A30" s="13" t="s">
        <v>46</v>
      </c>
      <c r="B30" s="3" t="s">
        <v>47</v>
      </c>
      <c r="C30" s="30">
        <f>SUM(C31:C32)</f>
        <v>5</v>
      </c>
      <c r="D30" s="104">
        <f>SUM(D31:D32)</f>
        <v>0</v>
      </c>
      <c r="E30" s="104">
        <f>SUM(E31:E32)</f>
        <v>0</v>
      </c>
      <c r="F30" s="65">
        <f>SUM(F31:F32)</f>
        <v>5</v>
      </c>
      <c r="G30" s="104">
        <f>SUM(G31:G32)</f>
        <v>5</v>
      </c>
      <c r="H30" s="44"/>
      <c r="I30" s="104">
        <f t="shared" ref="I30:AA30" si="7">SUM(I31:I32)</f>
        <v>0</v>
      </c>
      <c r="J30" s="104">
        <f t="shared" si="7"/>
        <v>0</v>
      </c>
      <c r="K30" s="104">
        <f t="shared" si="7"/>
        <v>1030501.9485010001</v>
      </c>
      <c r="L30" s="104">
        <f t="shared" si="7"/>
        <v>0</v>
      </c>
      <c r="M30" s="104">
        <f t="shared" si="7"/>
        <v>0</v>
      </c>
      <c r="N30" s="15">
        <f t="shared" si="7"/>
        <v>1030501.9485010001</v>
      </c>
      <c r="O30" s="104">
        <f t="shared" si="7"/>
        <v>1030501.9485010001</v>
      </c>
      <c r="P30" s="104">
        <f t="shared" si="7"/>
        <v>298845.89000000013</v>
      </c>
      <c r="Q30" s="104">
        <f t="shared" si="7"/>
        <v>0</v>
      </c>
      <c r="R30" s="104">
        <f t="shared" si="7"/>
        <v>0</v>
      </c>
      <c r="S30" s="104">
        <f t="shared" si="7"/>
        <v>0</v>
      </c>
      <c r="T30" s="104">
        <f t="shared" si="7"/>
        <v>0</v>
      </c>
      <c r="U30" s="65">
        <f t="shared" si="7"/>
        <v>0</v>
      </c>
      <c r="V30" s="104">
        <f t="shared" si="7"/>
        <v>0</v>
      </c>
      <c r="W30" s="104">
        <f t="shared" si="7"/>
        <v>0</v>
      </c>
      <c r="X30" s="104">
        <f t="shared" si="7"/>
        <v>0</v>
      </c>
      <c r="Y30" s="65">
        <f t="shared" si="7"/>
        <v>0</v>
      </c>
      <c r="Z30" s="104">
        <f t="shared" si="7"/>
        <v>0</v>
      </c>
      <c r="AA30" s="105">
        <f t="shared" si="7"/>
        <v>0</v>
      </c>
      <c r="AC30" s="103">
        <f t="shared" ref="AC30:AL30" si="8">SUM(AC31:AC32)</f>
        <v>0</v>
      </c>
      <c r="AD30" s="104">
        <f t="shared" si="8"/>
        <v>0</v>
      </c>
      <c r="AE30" s="104">
        <f t="shared" si="8"/>
        <v>0</v>
      </c>
      <c r="AF30" s="104">
        <f t="shared" si="8"/>
        <v>0</v>
      </c>
      <c r="AG30" s="104">
        <f t="shared" si="8"/>
        <v>0</v>
      </c>
      <c r="AH30" s="104">
        <f t="shared" si="8"/>
        <v>0</v>
      </c>
      <c r="AI30" s="104">
        <f t="shared" si="8"/>
        <v>0</v>
      </c>
      <c r="AJ30" s="104">
        <f t="shared" si="8"/>
        <v>0</v>
      </c>
      <c r="AK30" s="104">
        <f t="shared" si="8"/>
        <v>0</v>
      </c>
      <c r="AL30" s="105">
        <f t="shared" si="8"/>
        <v>0</v>
      </c>
      <c r="AQ30" s="249"/>
      <c r="AR30" s="249"/>
    </row>
    <row r="31" spans="1:44" ht="30">
      <c r="A31" s="21"/>
      <c r="B31" s="6" t="s">
        <v>48</v>
      </c>
      <c r="C31" s="257">
        <v>5</v>
      </c>
      <c r="D31" s="258">
        <v>0</v>
      </c>
      <c r="E31" s="258">
        <v>0</v>
      </c>
      <c r="F31" s="259">
        <f>SUM(C31:E31)</f>
        <v>5</v>
      </c>
      <c r="G31" s="258">
        <v>5</v>
      </c>
      <c r="H31" s="43"/>
      <c r="I31" s="258"/>
      <c r="J31" s="258"/>
      <c r="K31" s="258">
        <v>1030501.9485010001</v>
      </c>
      <c r="L31" s="258">
        <v>0</v>
      </c>
      <c r="M31" s="258"/>
      <c r="N31" s="260">
        <f>SUM(K31:M31)</f>
        <v>1030501.9485010001</v>
      </c>
      <c r="O31" s="258">
        <v>1030501.9485010001</v>
      </c>
      <c r="P31" s="258">
        <v>298845.89000000013</v>
      </c>
      <c r="Q31" s="258">
        <v>0</v>
      </c>
      <c r="R31" s="122"/>
      <c r="S31" s="122"/>
      <c r="T31" s="122"/>
      <c r="U31" s="57">
        <f>SUM(R31:T31)</f>
        <v>0</v>
      </c>
      <c r="V31" s="122"/>
      <c r="W31" s="122"/>
      <c r="X31" s="122"/>
      <c r="Y31" s="57">
        <f>SUM(V31:X31)</f>
        <v>0</v>
      </c>
      <c r="Z31" s="122"/>
      <c r="AA31" s="123"/>
      <c r="AC31" s="121"/>
      <c r="AD31" s="122"/>
      <c r="AE31" s="122"/>
      <c r="AF31" s="122"/>
      <c r="AG31" s="122"/>
      <c r="AH31" s="122"/>
      <c r="AI31" s="122"/>
      <c r="AJ31" s="122"/>
      <c r="AK31" s="122"/>
      <c r="AL31" s="123"/>
      <c r="AQ31" s="249"/>
      <c r="AR31" s="249"/>
    </row>
    <row r="32" spans="1:44" ht="45.75" thickBot="1">
      <c r="A32" s="19"/>
      <c r="B32" s="39" t="s">
        <v>49</v>
      </c>
      <c r="C32" s="29"/>
      <c r="D32" s="125"/>
      <c r="E32" s="125"/>
      <c r="F32" s="55">
        <f>SUM(C32:E32)</f>
        <v>0</v>
      </c>
      <c r="G32" s="125"/>
      <c r="H32" s="117"/>
      <c r="I32" s="125"/>
      <c r="J32" s="125"/>
      <c r="K32" s="125"/>
      <c r="L32" s="125"/>
      <c r="M32" s="125"/>
      <c r="N32" s="52">
        <f>SUM(K32:M32)</f>
        <v>0</v>
      </c>
      <c r="O32" s="125"/>
      <c r="P32" s="125"/>
      <c r="Q32" s="125"/>
      <c r="R32" s="125"/>
      <c r="S32" s="125"/>
      <c r="T32" s="125"/>
      <c r="U32" s="55">
        <f>SUM(R32:T32)</f>
        <v>0</v>
      </c>
      <c r="V32" s="125"/>
      <c r="W32" s="125"/>
      <c r="X32" s="125"/>
      <c r="Y32" s="55">
        <f>SUM(V32:X32)</f>
        <v>0</v>
      </c>
      <c r="Z32" s="125"/>
      <c r="AA32" s="126"/>
      <c r="AC32" s="124"/>
      <c r="AD32" s="125"/>
      <c r="AE32" s="125"/>
      <c r="AF32" s="125"/>
      <c r="AG32" s="125"/>
      <c r="AH32" s="125"/>
      <c r="AI32" s="125"/>
      <c r="AJ32" s="125"/>
      <c r="AK32" s="125"/>
      <c r="AL32" s="126"/>
      <c r="AQ32" s="249"/>
      <c r="AR32" s="249"/>
    </row>
    <row r="33" spans="1:46" ht="26.25" thickBot="1">
      <c r="A33" s="13" t="s">
        <v>50</v>
      </c>
      <c r="B33" s="3" t="s">
        <v>13</v>
      </c>
      <c r="C33" s="28"/>
      <c r="D33" s="101"/>
      <c r="E33" s="101"/>
      <c r="F33" s="64">
        <f>SUM(C33:E33)</f>
        <v>0</v>
      </c>
      <c r="G33" s="101"/>
      <c r="H33" s="101"/>
      <c r="I33" s="101"/>
      <c r="J33" s="101"/>
      <c r="K33" s="101"/>
      <c r="L33" s="101"/>
      <c r="M33" s="101"/>
      <c r="N33" s="76">
        <f>SUM(K33:M33)</f>
        <v>0</v>
      </c>
      <c r="O33" s="101"/>
      <c r="P33" s="101"/>
      <c r="Q33" s="101"/>
      <c r="R33" s="101"/>
      <c r="S33" s="101"/>
      <c r="T33" s="101"/>
      <c r="U33" s="64">
        <f>SUM(R33:T33)</f>
        <v>0</v>
      </c>
      <c r="V33" s="101"/>
      <c r="W33" s="101"/>
      <c r="X33" s="101"/>
      <c r="Y33" s="64">
        <f>SUM(V33:X33)</f>
        <v>0</v>
      </c>
      <c r="Z33" s="101"/>
      <c r="AA33" s="102"/>
      <c r="AC33" s="100"/>
      <c r="AD33" s="101"/>
      <c r="AE33" s="101"/>
      <c r="AF33" s="101"/>
      <c r="AG33" s="101"/>
      <c r="AH33" s="101"/>
      <c r="AI33" s="101"/>
      <c r="AJ33" s="101"/>
      <c r="AK33" s="101"/>
      <c r="AL33" s="102"/>
      <c r="AQ33" s="249"/>
      <c r="AR33" s="249"/>
    </row>
    <row r="34" spans="1:46" ht="39" thickBot="1">
      <c r="A34" s="13" t="s">
        <v>51</v>
      </c>
      <c r="B34" s="3" t="s">
        <v>14</v>
      </c>
      <c r="C34" s="30">
        <f>SUM(C35:C36)</f>
        <v>0</v>
      </c>
      <c r="D34" s="104">
        <f>SUM(D35:D36)</f>
        <v>0</v>
      </c>
      <c r="E34" s="104">
        <f>SUM(E35:E36)</f>
        <v>0</v>
      </c>
      <c r="F34" s="65">
        <f>SUM(F35:F36)</f>
        <v>0</v>
      </c>
      <c r="G34" s="104">
        <f>SUM(G35:G36)</f>
        <v>0</v>
      </c>
      <c r="H34" s="45"/>
      <c r="I34" s="104">
        <f t="shared" ref="I34:AA34" si="9">SUM(I35:I36)</f>
        <v>0</v>
      </c>
      <c r="J34" s="104">
        <f t="shared" si="9"/>
        <v>0</v>
      </c>
      <c r="K34" s="104">
        <f t="shared" si="9"/>
        <v>0</v>
      </c>
      <c r="L34" s="104">
        <f t="shared" si="9"/>
        <v>0</v>
      </c>
      <c r="M34" s="104">
        <f t="shared" si="9"/>
        <v>0</v>
      </c>
      <c r="N34" s="15">
        <f t="shared" si="9"/>
        <v>0</v>
      </c>
      <c r="O34" s="104">
        <f t="shared" si="9"/>
        <v>0</v>
      </c>
      <c r="P34" s="104">
        <f t="shared" si="9"/>
        <v>0</v>
      </c>
      <c r="Q34" s="104">
        <f t="shared" si="9"/>
        <v>0</v>
      </c>
      <c r="R34" s="104">
        <f t="shared" si="9"/>
        <v>0</v>
      </c>
      <c r="S34" s="104">
        <f t="shared" si="9"/>
        <v>0</v>
      </c>
      <c r="T34" s="104">
        <f t="shared" si="9"/>
        <v>0</v>
      </c>
      <c r="U34" s="65">
        <f t="shared" si="9"/>
        <v>0</v>
      </c>
      <c r="V34" s="104">
        <f t="shared" si="9"/>
        <v>0</v>
      </c>
      <c r="W34" s="104">
        <f t="shared" si="9"/>
        <v>0</v>
      </c>
      <c r="X34" s="104">
        <f t="shared" si="9"/>
        <v>0</v>
      </c>
      <c r="Y34" s="65">
        <f t="shared" si="9"/>
        <v>0</v>
      </c>
      <c r="Z34" s="104">
        <f t="shared" si="9"/>
        <v>0</v>
      </c>
      <c r="AA34" s="105">
        <f t="shared" si="9"/>
        <v>0</v>
      </c>
      <c r="AC34" s="103">
        <f t="shared" ref="AC34:AL34" si="10">SUM(AC35:AC36)</f>
        <v>0</v>
      </c>
      <c r="AD34" s="104">
        <f t="shared" si="10"/>
        <v>0</v>
      </c>
      <c r="AE34" s="104">
        <f t="shared" si="10"/>
        <v>0</v>
      </c>
      <c r="AF34" s="104">
        <f t="shared" si="10"/>
        <v>0</v>
      </c>
      <c r="AG34" s="104">
        <f t="shared" si="10"/>
        <v>0</v>
      </c>
      <c r="AH34" s="104">
        <f t="shared" si="10"/>
        <v>0</v>
      </c>
      <c r="AI34" s="104">
        <f t="shared" si="10"/>
        <v>0</v>
      </c>
      <c r="AJ34" s="104">
        <f t="shared" si="10"/>
        <v>0</v>
      </c>
      <c r="AK34" s="104">
        <f t="shared" si="10"/>
        <v>0</v>
      </c>
      <c r="AL34" s="105">
        <f t="shared" si="10"/>
        <v>0</v>
      </c>
      <c r="AQ34" s="249"/>
      <c r="AR34" s="249"/>
    </row>
    <row r="35" spans="1:46" ht="30">
      <c r="A35" s="21"/>
      <c r="B35" s="8" t="s">
        <v>52</v>
      </c>
      <c r="C35" s="27"/>
      <c r="D35" s="98"/>
      <c r="E35" s="98"/>
      <c r="F35" s="63">
        <f>SUM(C35:E35)</f>
        <v>0</v>
      </c>
      <c r="G35" s="98"/>
      <c r="H35" s="46"/>
      <c r="I35" s="98"/>
      <c r="J35" s="98"/>
      <c r="K35" s="98"/>
      <c r="L35" s="98"/>
      <c r="M35" s="98"/>
      <c r="N35" s="75">
        <f>SUM(K35:M35)</f>
        <v>0</v>
      </c>
      <c r="O35" s="98"/>
      <c r="P35" s="98"/>
      <c r="Q35" s="98"/>
      <c r="R35" s="98"/>
      <c r="S35" s="98"/>
      <c r="T35" s="98"/>
      <c r="U35" s="63">
        <f>SUM(R35:T35)</f>
        <v>0</v>
      </c>
      <c r="V35" s="98"/>
      <c r="W35" s="98"/>
      <c r="X35" s="98"/>
      <c r="Y35" s="63">
        <f>SUM(V35:X35)</f>
        <v>0</v>
      </c>
      <c r="Z35" s="98"/>
      <c r="AA35" s="99"/>
      <c r="AC35" s="97"/>
      <c r="AD35" s="98"/>
      <c r="AE35" s="98"/>
      <c r="AF35" s="98"/>
      <c r="AG35" s="98"/>
      <c r="AH35" s="98"/>
      <c r="AI35" s="98"/>
      <c r="AJ35" s="98"/>
      <c r="AK35" s="98"/>
      <c r="AL35" s="99"/>
      <c r="AQ35" s="249"/>
      <c r="AR35" s="249"/>
    </row>
    <row r="36" spans="1:46" ht="45.75" thickBot="1">
      <c r="A36" s="19"/>
      <c r="B36" s="39" t="s">
        <v>53</v>
      </c>
      <c r="C36" s="29"/>
      <c r="D36" s="125"/>
      <c r="E36" s="125"/>
      <c r="F36" s="55">
        <f>SUM(C36:E36)</f>
        <v>0</v>
      </c>
      <c r="G36" s="125"/>
      <c r="H36" s="49"/>
      <c r="I36" s="125"/>
      <c r="J36" s="125"/>
      <c r="K36" s="125"/>
      <c r="L36" s="125"/>
      <c r="M36" s="125"/>
      <c r="N36" s="52">
        <f>SUM(K36:M36)</f>
        <v>0</v>
      </c>
      <c r="O36" s="125"/>
      <c r="P36" s="125"/>
      <c r="Q36" s="125"/>
      <c r="R36" s="125"/>
      <c r="S36" s="125"/>
      <c r="T36" s="125"/>
      <c r="U36" s="55">
        <f>SUM(R36:T36)</f>
        <v>0</v>
      </c>
      <c r="V36" s="125"/>
      <c r="W36" s="125"/>
      <c r="X36" s="125"/>
      <c r="Y36" s="55">
        <f>SUM(V36:X36)</f>
        <v>0</v>
      </c>
      <c r="Z36" s="125"/>
      <c r="AA36" s="126"/>
      <c r="AC36" s="124"/>
      <c r="AD36" s="125"/>
      <c r="AE36" s="125"/>
      <c r="AF36" s="125"/>
      <c r="AG36" s="125"/>
      <c r="AH36" s="125"/>
      <c r="AI36" s="125"/>
      <c r="AJ36" s="125"/>
      <c r="AK36" s="125"/>
      <c r="AL36" s="126"/>
      <c r="AQ36" s="249"/>
      <c r="AR36" s="249"/>
    </row>
    <row r="37" spans="1:46" ht="15.75" thickBot="1">
      <c r="A37" s="13" t="s">
        <v>54</v>
      </c>
      <c r="B37" s="3" t="s">
        <v>5</v>
      </c>
      <c r="C37" s="34"/>
      <c r="D37" s="107">
        <v>1</v>
      </c>
      <c r="E37" s="107"/>
      <c r="F37" s="68">
        <f>SUM(C37:E37)</f>
        <v>1</v>
      </c>
      <c r="G37" s="281">
        <v>1</v>
      </c>
      <c r="H37" s="47"/>
      <c r="I37" s="107">
        <v>54.405999999999999</v>
      </c>
      <c r="J37" s="107">
        <v>43.524799999999999</v>
      </c>
      <c r="K37" s="107">
        <v>0</v>
      </c>
      <c r="L37" s="107">
        <v>54.405999999999999</v>
      </c>
      <c r="M37" s="107"/>
      <c r="N37" s="78">
        <f>SUM(K37:M37)</f>
        <v>54.405999999999999</v>
      </c>
      <c r="O37" s="107">
        <v>43.524799999999999</v>
      </c>
      <c r="P37" s="107">
        <v>40.97</v>
      </c>
      <c r="Q37" s="107">
        <v>8.1920641975308968</v>
      </c>
      <c r="R37" s="107"/>
      <c r="S37" s="107"/>
      <c r="T37" s="107"/>
      <c r="U37" s="68">
        <f>SUM(R37:T37)</f>
        <v>0</v>
      </c>
      <c r="V37" s="107"/>
      <c r="W37" s="107"/>
      <c r="X37" s="107"/>
      <c r="Y37" s="68">
        <f>SUM(V37:X37)</f>
        <v>0</v>
      </c>
      <c r="Z37" s="107"/>
      <c r="AA37" s="108"/>
      <c r="AC37" s="106"/>
      <c r="AD37" s="107"/>
      <c r="AE37" s="107"/>
      <c r="AF37" s="107"/>
      <c r="AG37" s="107"/>
      <c r="AH37" s="107"/>
      <c r="AI37" s="107"/>
      <c r="AJ37" s="107"/>
      <c r="AK37" s="107"/>
      <c r="AL37" s="108"/>
      <c r="AQ37" s="249"/>
      <c r="AR37" s="249"/>
    </row>
    <row r="38" spans="1:46" ht="26.25" thickBot="1">
      <c r="A38" s="13" t="s">
        <v>55</v>
      </c>
      <c r="B38" s="3" t="s">
        <v>56</v>
      </c>
      <c r="C38" s="234">
        <v>11</v>
      </c>
      <c r="D38" s="235">
        <v>3</v>
      </c>
      <c r="E38" s="235">
        <v>0</v>
      </c>
      <c r="F38" s="236">
        <f>SUM(C38:E38)</f>
        <v>14</v>
      </c>
      <c r="G38" s="235">
        <v>14</v>
      </c>
      <c r="H38" s="48"/>
      <c r="I38" s="235">
        <v>300825.81154059997</v>
      </c>
      <c r="J38" s="235">
        <v>182190.54506976201</v>
      </c>
      <c r="K38" s="235">
        <v>293318.69154059992</v>
      </c>
      <c r="L38" s="235">
        <v>7507.12</v>
      </c>
      <c r="M38" s="235"/>
      <c r="N38" s="264">
        <f>SUM(K38:M38)</f>
        <v>300825.81154059991</v>
      </c>
      <c r="O38" s="235">
        <v>182190.54506976152</v>
      </c>
      <c r="P38" s="235">
        <v>92095.929999999935</v>
      </c>
      <c r="Q38" s="235">
        <v>36075.218655189383</v>
      </c>
      <c r="R38" s="235"/>
      <c r="S38" s="235"/>
      <c r="T38" s="235"/>
      <c r="U38" s="236">
        <f>SUM(R38:T38)</f>
        <v>0</v>
      </c>
      <c r="V38" s="235"/>
      <c r="W38" s="235"/>
      <c r="X38" s="235"/>
      <c r="Y38" s="236">
        <f>SUM(V38:X38)</f>
        <v>0</v>
      </c>
      <c r="Z38" s="235"/>
      <c r="AA38" s="270"/>
      <c r="AC38" s="100"/>
      <c r="AD38" s="101"/>
      <c r="AE38" s="101"/>
      <c r="AF38" s="101"/>
      <c r="AG38" s="101"/>
      <c r="AH38" s="101"/>
      <c r="AI38" s="101"/>
      <c r="AJ38" s="101"/>
      <c r="AK38" s="101"/>
      <c r="AL38" s="102"/>
      <c r="AQ38" s="249"/>
      <c r="AR38" s="249"/>
    </row>
    <row r="39" spans="1:46" ht="15.75" thickBot="1">
      <c r="A39" s="13" t="s">
        <v>57</v>
      </c>
      <c r="B39" s="3" t="s">
        <v>6</v>
      </c>
      <c r="C39" s="234">
        <v>4</v>
      </c>
      <c r="D39" s="235">
        <v>0</v>
      </c>
      <c r="E39" s="235">
        <v>0</v>
      </c>
      <c r="F39" s="236">
        <f>SUM(C39:E39)</f>
        <v>4</v>
      </c>
      <c r="G39" s="235">
        <v>3</v>
      </c>
      <c r="H39" s="48"/>
      <c r="I39" s="235">
        <v>7812.4719370000003</v>
      </c>
      <c r="J39" s="235">
        <v>4563.092576284158</v>
      </c>
      <c r="K39" s="235">
        <v>101136.67193700001</v>
      </c>
      <c r="L39" s="235">
        <v>0</v>
      </c>
      <c r="M39" s="235"/>
      <c r="N39" s="264">
        <f>SUM(K39:M39)</f>
        <v>101136.67193700001</v>
      </c>
      <c r="O39" s="235">
        <v>91256.362576284155</v>
      </c>
      <c r="P39" s="235">
        <v>50562.8</v>
      </c>
      <c r="Q39" s="235">
        <v>4456.7244671269436</v>
      </c>
      <c r="R39" s="101"/>
      <c r="S39" s="101"/>
      <c r="T39" s="101"/>
      <c r="U39" s="64">
        <f>SUM(R39:T39)</f>
        <v>0</v>
      </c>
      <c r="V39" s="101"/>
      <c r="W39" s="101"/>
      <c r="X39" s="101"/>
      <c r="Y39" s="64">
        <f>SUM(V39:X39)</f>
        <v>0</v>
      </c>
      <c r="Z39" s="101"/>
      <c r="AA39" s="102"/>
      <c r="AC39" s="100"/>
      <c r="AD39" s="101"/>
      <c r="AE39" s="101"/>
      <c r="AF39" s="101"/>
      <c r="AG39" s="101"/>
      <c r="AH39" s="101"/>
      <c r="AI39" s="101"/>
      <c r="AJ39" s="101"/>
      <c r="AK39" s="101"/>
      <c r="AL39" s="102"/>
      <c r="AQ39" s="249"/>
      <c r="AR39" s="249"/>
    </row>
    <row r="40" spans="1:46" ht="15.75" thickBot="1">
      <c r="A40" s="13" t="s">
        <v>58</v>
      </c>
      <c r="B40" s="3" t="s">
        <v>7</v>
      </c>
      <c r="C40" s="24">
        <f>SUM(C41:C43)</f>
        <v>0</v>
      </c>
      <c r="D40" s="83">
        <f>SUM(D41:D43)</f>
        <v>0</v>
      </c>
      <c r="E40" s="83">
        <f>SUM(E41:E43)</f>
        <v>0</v>
      </c>
      <c r="F40" s="62">
        <f>SUM(F41:F43)</f>
        <v>0</v>
      </c>
      <c r="G40" s="83">
        <f>SUM(G41:G43)</f>
        <v>0</v>
      </c>
      <c r="H40" s="48"/>
      <c r="I40" s="83">
        <f t="shared" ref="I40:AA40" si="11">SUM(I41:I43)</f>
        <v>0</v>
      </c>
      <c r="J40" s="83">
        <f t="shared" si="11"/>
        <v>0</v>
      </c>
      <c r="K40" s="83">
        <f t="shared" si="11"/>
        <v>0</v>
      </c>
      <c r="L40" s="83">
        <f t="shared" si="11"/>
        <v>0</v>
      </c>
      <c r="M40" s="83">
        <f t="shared" si="11"/>
        <v>0</v>
      </c>
      <c r="N40" s="70">
        <f t="shared" si="11"/>
        <v>0</v>
      </c>
      <c r="O40" s="83">
        <f t="shared" si="11"/>
        <v>0</v>
      </c>
      <c r="P40" s="83">
        <f t="shared" si="11"/>
        <v>0</v>
      </c>
      <c r="Q40" s="83">
        <f t="shared" si="11"/>
        <v>0</v>
      </c>
      <c r="R40" s="83">
        <f t="shared" si="11"/>
        <v>0</v>
      </c>
      <c r="S40" s="83">
        <f t="shared" si="11"/>
        <v>0</v>
      </c>
      <c r="T40" s="83">
        <f t="shared" si="11"/>
        <v>0</v>
      </c>
      <c r="U40" s="62">
        <f t="shared" si="11"/>
        <v>0</v>
      </c>
      <c r="V40" s="83">
        <f t="shared" si="11"/>
        <v>0</v>
      </c>
      <c r="W40" s="83">
        <f t="shared" si="11"/>
        <v>0</v>
      </c>
      <c r="X40" s="83">
        <f t="shared" si="11"/>
        <v>0</v>
      </c>
      <c r="Y40" s="62">
        <f t="shared" si="11"/>
        <v>0</v>
      </c>
      <c r="Z40" s="83">
        <f t="shared" si="11"/>
        <v>0</v>
      </c>
      <c r="AA40" s="84">
        <f t="shared" si="11"/>
        <v>0</v>
      </c>
      <c r="AC40" s="82">
        <f t="shared" ref="AC40:AL40" si="12">SUM(AC41:AC43)</f>
        <v>0</v>
      </c>
      <c r="AD40" s="83">
        <f t="shared" si="12"/>
        <v>0</v>
      </c>
      <c r="AE40" s="83">
        <f t="shared" si="12"/>
        <v>0</v>
      </c>
      <c r="AF40" s="83">
        <f t="shared" si="12"/>
        <v>0</v>
      </c>
      <c r="AG40" s="83">
        <f t="shared" si="12"/>
        <v>0</v>
      </c>
      <c r="AH40" s="83">
        <f t="shared" si="12"/>
        <v>0</v>
      </c>
      <c r="AI40" s="83">
        <f t="shared" si="12"/>
        <v>0</v>
      </c>
      <c r="AJ40" s="83">
        <f t="shared" si="12"/>
        <v>0</v>
      </c>
      <c r="AK40" s="83">
        <f t="shared" si="12"/>
        <v>0</v>
      </c>
      <c r="AL40" s="84">
        <f t="shared" si="12"/>
        <v>0</v>
      </c>
      <c r="AQ40" s="249"/>
      <c r="AR40" s="249"/>
    </row>
    <row r="41" spans="1:46" ht="30">
      <c r="A41" s="17"/>
      <c r="B41" s="9" t="s">
        <v>59</v>
      </c>
      <c r="C41" s="35"/>
      <c r="D41" s="112"/>
      <c r="E41" s="112"/>
      <c r="F41" s="69">
        <f>SUM(C41:E41)</f>
        <v>0</v>
      </c>
      <c r="G41" s="112"/>
      <c r="H41" s="46"/>
      <c r="I41" s="112"/>
      <c r="J41" s="112"/>
      <c r="K41" s="112"/>
      <c r="L41" s="112"/>
      <c r="M41" s="112"/>
      <c r="N41" s="79">
        <f>SUM(K41:M41)</f>
        <v>0</v>
      </c>
      <c r="O41" s="112"/>
      <c r="P41" s="112"/>
      <c r="Q41" s="112"/>
      <c r="R41" s="112"/>
      <c r="S41" s="112"/>
      <c r="T41" s="112"/>
      <c r="U41" s="69">
        <f>SUM(R41:T41)</f>
        <v>0</v>
      </c>
      <c r="V41" s="112"/>
      <c r="W41" s="112"/>
      <c r="X41" s="112"/>
      <c r="Y41" s="69">
        <f>SUM(V41:X41)</f>
        <v>0</v>
      </c>
      <c r="Z41" s="112"/>
      <c r="AA41" s="113"/>
      <c r="AC41" s="111"/>
      <c r="AD41" s="112"/>
      <c r="AE41" s="112"/>
      <c r="AF41" s="112"/>
      <c r="AG41" s="112"/>
      <c r="AH41" s="112"/>
      <c r="AI41" s="112"/>
      <c r="AJ41" s="112"/>
      <c r="AK41" s="112"/>
      <c r="AL41" s="113"/>
      <c r="AQ41" s="249"/>
      <c r="AR41" s="249"/>
    </row>
    <row r="42" spans="1:46" ht="30">
      <c r="A42" s="18"/>
      <c r="B42" s="7" t="s">
        <v>60</v>
      </c>
      <c r="C42" s="31"/>
      <c r="D42" s="119"/>
      <c r="E42" s="119"/>
      <c r="F42" s="56">
        <f>SUM(C42:E42)</f>
        <v>0</v>
      </c>
      <c r="G42" s="119"/>
      <c r="H42" s="117"/>
      <c r="I42" s="119"/>
      <c r="J42" s="119"/>
      <c r="K42" s="119"/>
      <c r="L42" s="119"/>
      <c r="M42" s="119"/>
      <c r="N42" s="53">
        <f>SUM(K42:M42)</f>
        <v>0</v>
      </c>
      <c r="O42" s="119"/>
      <c r="P42" s="119"/>
      <c r="Q42" s="119"/>
      <c r="R42" s="119"/>
      <c r="S42" s="119"/>
      <c r="T42" s="119"/>
      <c r="U42" s="56">
        <f>SUM(R42:T42)</f>
        <v>0</v>
      </c>
      <c r="V42" s="119"/>
      <c r="W42" s="119"/>
      <c r="X42" s="119"/>
      <c r="Y42" s="56">
        <f>SUM(V42:X42)</f>
        <v>0</v>
      </c>
      <c r="Z42" s="119"/>
      <c r="AA42" s="120"/>
      <c r="AC42" s="118"/>
      <c r="AD42" s="119"/>
      <c r="AE42" s="119"/>
      <c r="AF42" s="119"/>
      <c r="AG42" s="119"/>
      <c r="AH42" s="119"/>
      <c r="AI42" s="119"/>
      <c r="AJ42" s="119"/>
      <c r="AK42" s="119"/>
      <c r="AL42" s="120"/>
      <c r="AQ42" s="249"/>
      <c r="AR42" s="249"/>
    </row>
    <row r="43" spans="1:46" ht="15.75" thickBot="1">
      <c r="A43" s="19"/>
      <c r="B43" s="41" t="s">
        <v>61</v>
      </c>
      <c r="C43" s="32"/>
      <c r="D43" s="109"/>
      <c r="E43" s="109"/>
      <c r="F43" s="66">
        <f>SUM(C43:E43)</f>
        <v>0</v>
      </c>
      <c r="G43" s="109"/>
      <c r="H43" s="45"/>
      <c r="I43" s="109"/>
      <c r="J43" s="109"/>
      <c r="K43" s="109"/>
      <c r="L43" s="109"/>
      <c r="M43" s="109"/>
      <c r="N43" s="77">
        <f>SUM(K43:M43)</f>
        <v>0</v>
      </c>
      <c r="O43" s="109"/>
      <c r="P43" s="109"/>
      <c r="Q43" s="109"/>
      <c r="R43" s="109"/>
      <c r="S43" s="109"/>
      <c r="T43" s="109"/>
      <c r="U43" s="66">
        <f>SUM(R43:T43)</f>
        <v>0</v>
      </c>
      <c r="V43" s="109"/>
      <c r="W43" s="109"/>
      <c r="X43" s="109"/>
      <c r="Y43" s="66">
        <f>SUM(V43:X43)</f>
        <v>0</v>
      </c>
      <c r="Z43" s="109"/>
      <c r="AA43" s="110"/>
      <c r="AC43" s="114"/>
      <c r="AD43" s="109"/>
      <c r="AE43" s="109"/>
      <c r="AF43" s="109"/>
      <c r="AG43" s="109"/>
      <c r="AH43" s="109"/>
      <c r="AI43" s="109"/>
      <c r="AJ43" s="109"/>
      <c r="AK43" s="109"/>
      <c r="AL43" s="110"/>
      <c r="AQ43" s="249"/>
      <c r="AR43" s="249"/>
    </row>
    <row r="44" spans="1:46" ht="15.75" thickBot="1">
      <c r="A44" s="13" t="s">
        <v>62</v>
      </c>
      <c r="B44" s="3" t="s">
        <v>8</v>
      </c>
      <c r="C44" s="28"/>
      <c r="D44" s="101"/>
      <c r="E44" s="101"/>
      <c r="F44" s="64">
        <f>SUM(C44:E44)</f>
        <v>0</v>
      </c>
      <c r="G44" s="101"/>
      <c r="H44" s="48"/>
      <c r="I44" s="101"/>
      <c r="J44" s="101"/>
      <c r="K44" s="101"/>
      <c r="L44" s="101"/>
      <c r="M44" s="101"/>
      <c r="N44" s="76">
        <f>SUM(K44:M44)</f>
        <v>0</v>
      </c>
      <c r="O44" s="101"/>
      <c r="P44" s="101"/>
      <c r="Q44" s="101"/>
      <c r="R44" s="101"/>
      <c r="S44" s="101"/>
      <c r="T44" s="101"/>
      <c r="U44" s="64">
        <f>SUM(R44:T44)</f>
        <v>0</v>
      </c>
      <c r="V44" s="101"/>
      <c r="W44" s="101"/>
      <c r="X44" s="101"/>
      <c r="Y44" s="64">
        <f>SUM(V44:X44)</f>
        <v>0</v>
      </c>
      <c r="Z44" s="101"/>
      <c r="AA44" s="102"/>
      <c r="AC44" s="100"/>
      <c r="AD44" s="101"/>
      <c r="AE44" s="101"/>
      <c r="AF44" s="101"/>
      <c r="AG44" s="101"/>
      <c r="AH44" s="101"/>
      <c r="AI44" s="101"/>
      <c r="AJ44" s="101"/>
      <c r="AK44" s="101"/>
      <c r="AL44" s="102"/>
      <c r="AQ44" s="249"/>
      <c r="AR44" s="249"/>
    </row>
    <row r="45" spans="1:46" ht="39" thickBot="1">
      <c r="A45" s="13" t="s">
        <v>63</v>
      </c>
      <c r="B45" s="3" t="s">
        <v>64</v>
      </c>
      <c r="C45" s="30">
        <f>SUM(C46:C48)</f>
        <v>8</v>
      </c>
      <c r="D45" s="104">
        <f>SUM(D46:D48)</f>
        <v>2</v>
      </c>
      <c r="E45" s="104">
        <f>SUM(E46:E48)</f>
        <v>0</v>
      </c>
      <c r="F45" s="65">
        <f>SUM(F46:F48)</f>
        <v>10</v>
      </c>
      <c r="G45" s="104">
        <f>SUM(G46:G48)</f>
        <v>10</v>
      </c>
      <c r="H45" s="48"/>
      <c r="I45" s="104">
        <f t="shared" ref="I45:AA45" si="13">SUM(I46:I48)</f>
        <v>99814.262199999997</v>
      </c>
      <c r="J45" s="104">
        <f t="shared" si="13"/>
        <v>32659.219733999998</v>
      </c>
      <c r="K45" s="104">
        <f t="shared" si="13"/>
        <v>99583.262199999997</v>
      </c>
      <c r="L45" s="104">
        <f t="shared" si="13"/>
        <v>231</v>
      </c>
      <c r="M45" s="104">
        <f t="shared" si="13"/>
        <v>0</v>
      </c>
      <c r="N45" s="15">
        <f t="shared" si="13"/>
        <v>99814.262199999997</v>
      </c>
      <c r="O45" s="104">
        <f t="shared" si="13"/>
        <v>32659.219733999998</v>
      </c>
      <c r="P45" s="104">
        <f t="shared" si="13"/>
        <v>43997.150000000009</v>
      </c>
      <c r="Q45" s="104">
        <f t="shared" si="13"/>
        <v>28989.460499101395</v>
      </c>
      <c r="R45" s="104">
        <f t="shared" si="13"/>
        <v>0</v>
      </c>
      <c r="S45" s="104">
        <f t="shared" si="13"/>
        <v>0</v>
      </c>
      <c r="T45" s="104">
        <f t="shared" si="13"/>
        <v>0</v>
      </c>
      <c r="U45" s="65">
        <f t="shared" si="13"/>
        <v>0</v>
      </c>
      <c r="V45" s="104">
        <f t="shared" si="13"/>
        <v>0</v>
      </c>
      <c r="W45" s="104">
        <f t="shared" si="13"/>
        <v>0</v>
      </c>
      <c r="X45" s="104">
        <f t="shared" si="13"/>
        <v>0</v>
      </c>
      <c r="Y45" s="65">
        <f t="shared" si="13"/>
        <v>0</v>
      </c>
      <c r="Z45" s="104">
        <f t="shared" si="13"/>
        <v>0</v>
      </c>
      <c r="AA45" s="105">
        <f t="shared" si="13"/>
        <v>0</v>
      </c>
      <c r="AC45" s="103">
        <f t="shared" ref="AC45:AL45" si="14">SUM(AC46:AC48)</f>
        <v>0</v>
      </c>
      <c r="AD45" s="104">
        <f t="shared" si="14"/>
        <v>0</v>
      </c>
      <c r="AE45" s="104">
        <f t="shared" si="14"/>
        <v>0</v>
      </c>
      <c r="AF45" s="104">
        <f t="shared" si="14"/>
        <v>0</v>
      </c>
      <c r="AG45" s="104">
        <f t="shared" si="14"/>
        <v>0</v>
      </c>
      <c r="AH45" s="104">
        <f t="shared" si="14"/>
        <v>0</v>
      </c>
      <c r="AI45" s="104">
        <f t="shared" si="14"/>
        <v>0</v>
      </c>
      <c r="AJ45" s="104">
        <f t="shared" si="14"/>
        <v>0</v>
      </c>
      <c r="AK45" s="104">
        <f t="shared" si="14"/>
        <v>0</v>
      </c>
      <c r="AL45" s="105">
        <f t="shared" si="14"/>
        <v>0</v>
      </c>
      <c r="AQ45" s="249"/>
      <c r="AR45" s="249"/>
      <c r="AS45" s="249"/>
      <c r="AT45" s="249"/>
    </row>
    <row r="46" spans="1:46">
      <c r="A46" s="17"/>
      <c r="B46" s="10" t="s">
        <v>65</v>
      </c>
      <c r="C46" s="33"/>
      <c r="D46" s="122"/>
      <c r="E46" s="122"/>
      <c r="F46" s="57">
        <f>SUM(C46:E46)</f>
        <v>0</v>
      </c>
      <c r="G46" s="122"/>
      <c r="H46" s="46"/>
      <c r="I46" s="122"/>
      <c r="J46" s="122"/>
      <c r="K46" s="122"/>
      <c r="L46" s="122"/>
      <c r="M46" s="122"/>
      <c r="N46" s="54">
        <f>SUM(K46:M46)</f>
        <v>0</v>
      </c>
      <c r="O46" s="122"/>
      <c r="P46" s="122"/>
      <c r="Q46" s="122"/>
      <c r="R46" s="122"/>
      <c r="S46" s="122"/>
      <c r="T46" s="122"/>
      <c r="U46" s="57">
        <f>SUM(R46:T46)</f>
        <v>0</v>
      </c>
      <c r="V46" s="122"/>
      <c r="W46" s="122"/>
      <c r="X46" s="122"/>
      <c r="Y46" s="57">
        <f>SUM(V46:X46)</f>
        <v>0</v>
      </c>
      <c r="Z46" s="122"/>
      <c r="AA46" s="123"/>
      <c r="AC46" s="121"/>
      <c r="AD46" s="122"/>
      <c r="AE46" s="122"/>
      <c r="AF46" s="122"/>
      <c r="AG46" s="122"/>
      <c r="AH46" s="122"/>
      <c r="AI46" s="122"/>
      <c r="AJ46" s="122"/>
      <c r="AK46" s="122"/>
      <c r="AL46" s="123"/>
      <c r="AQ46" s="249"/>
      <c r="AR46" s="249"/>
      <c r="AS46" s="249"/>
      <c r="AT46" s="249"/>
    </row>
    <row r="47" spans="1:46">
      <c r="A47" s="18"/>
      <c r="B47" s="42" t="s">
        <v>66</v>
      </c>
      <c r="C47" s="261">
        <v>2</v>
      </c>
      <c r="D47" s="262"/>
      <c r="E47" s="262">
        <v>0</v>
      </c>
      <c r="F47" s="263">
        <f>SUM(C47:E47)</f>
        <v>2</v>
      </c>
      <c r="G47" s="262">
        <v>2</v>
      </c>
      <c r="H47" s="117"/>
      <c r="I47" s="262">
        <v>29057.987865000003</v>
      </c>
      <c r="J47" s="262">
        <v>0</v>
      </c>
      <c r="K47" s="262">
        <v>29057.987865000003</v>
      </c>
      <c r="L47" s="262">
        <v>0</v>
      </c>
      <c r="M47" s="262"/>
      <c r="N47" s="265">
        <f>SUM(K47:M47)</f>
        <v>29057.987865000003</v>
      </c>
      <c r="O47" s="262">
        <v>0</v>
      </c>
      <c r="P47" s="262">
        <v>9893.6400000000031</v>
      </c>
      <c r="Q47" s="262">
        <v>9893.6400000000031</v>
      </c>
      <c r="R47" s="89"/>
      <c r="S47" s="89"/>
      <c r="T47" s="89"/>
      <c r="U47" s="59">
        <f>SUM(R47:T47)</f>
        <v>0</v>
      </c>
      <c r="V47" s="89"/>
      <c r="W47" s="89"/>
      <c r="X47" s="89"/>
      <c r="Y47" s="59">
        <f>SUM(V47:X47)</f>
        <v>0</v>
      </c>
      <c r="Z47" s="89"/>
      <c r="AA47" s="90"/>
      <c r="AC47" s="88"/>
      <c r="AD47" s="89"/>
      <c r="AE47" s="89"/>
      <c r="AF47" s="89"/>
      <c r="AG47" s="89"/>
      <c r="AH47" s="89"/>
      <c r="AI47" s="89"/>
      <c r="AJ47" s="89"/>
      <c r="AK47" s="89"/>
      <c r="AL47" s="90"/>
      <c r="AQ47" s="249"/>
      <c r="AR47" s="249"/>
      <c r="AS47" s="249"/>
      <c r="AT47" s="249"/>
    </row>
    <row r="48" spans="1:46" ht="15.75" thickBot="1">
      <c r="A48" s="19"/>
      <c r="B48" s="11" t="s">
        <v>67</v>
      </c>
      <c r="C48" s="231">
        <v>6</v>
      </c>
      <c r="D48" s="232">
        <v>2</v>
      </c>
      <c r="E48" s="232">
        <v>0</v>
      </c>
      <c r="F48" s="233">
        <f>SUM(C48:E48)</f>
        <v>8</v>
      </c>
      <c r="G48" s="232">
        <v>8</v>
      </c>
      <c r="H48" s="117"/>
      <c r="I48" s="232">
        <v>70756.274334999995</v>
      </c>
      <c r="J48" s="232">
        <v>32659.219733999998</v>
      </c>
      <c r="K48" s="232">
        <v>70525.274334999995</v>
      </c>
      <c r="L48" s="232">
        <v>231</v>
      </c>
      <c r="M48" s="232"/>
      <c r="N48" s="266">
        <f>SUM(K48:M48)</f>
        <v>70756.274334999995</v>
      </c>
      <c r="O48" s="232">
        <v>32659.219733999998</v>
      </c>
      <c r="P48" s="232">
        <v>34103.51</v>
      </c>
      <c r="Q48" s="232">
        <v>19095.820499101392</v>
      </c>
      <c r="R48" s="109"/>
      <c r="S48" s="109"/>
      <c r="T48" s="109"/>
      <c r="U48" s="66">
        <f>SUM(R48:T48)</f>
        <v>0</v>
      </c>
      <c r="V48" s="109"/>
      <c r="W48" s="109"/>
      <c r="X48" s="109"/>
      <c r="Y48" s="66">
        <f>SUM(V48:X48)</f>
        <v>0</v>
      </c>
      <c r="Z48" s="109"/>
      <c r="AA48" s="110"/>
      <c r="AC48" s="114"/>
      <c r="AD48" s="109"/>
      <c r="AE48" s="109"/>
      <c r="AF48" s="109"/>
      <c r="AG48" s="109"/>
      <c r="AH48" s="109"/>
      <c r="AI48" s="109"/>
      <c r="AJ48" s="109"/>
      <c r="AK48" s="109"/>
      <c r="AL48" s="110"/>
      <c r="AQ48" s="249"/>
      <c r="AR48" s="249"/>
      <c r="AS48" s="249"/>
      <c r="AT48" s="249"/>
    </row>
    <row r="49" spans="1:46" ht="15.75" thickBot="1">
      <c r="A49" s="13" t="s">
        <v>68</v>
      </c>
      <c r="B49" s="3" t="s">
        <v>9</v>
      </c>
      <c r="C49" s="34"/>
      <c r="D49" s="107"/>
      <c r="E49" s="107"/>
      <c r="F49" s="68">
        <f>SUM(C49:E49)</f>
        <v>0</v>
      </c>
      <c r="G49" s="107"/>
      <c r="H49" s="117"/>
      <c r="I49" s="107"/>
      <c r="J49" s="107"/>
      <c r="K49" s="107"/>
      <c r="L49" s="107"/>
      <c r="M49" s="107"/>
      <c r="N49" s="78">
        <f>SUM(K49:M49)</f>
        <v>0</v>
      </c>
      <c r="O49" s="107"/>
      <c r="P49" s="107"/>
      <c r="Q49" s="107"/>
      <c r="R49" s="107"/>
      <c r="S49" s="107"/>
      <c r="T49" s="107"/>
      <c r="U49" s="68">
        <f>SUM(R49:T49)</f>
        <v>0</v>
      </c>
      <c r="V49" s="107"/>
      <c r="W49" s="107"/>
      <c r="X49" s="107"/>
      <c r="Y49" s="68">
        <f>SUM(V49:X49)</f>
        <v>0</v>
      </c>
      <c r="Z49" s="107"/>
      <c r="AA49" s="108"/>
      <c r="AC49" s="106"/>
      <c r="AD49" s="107"/>
      <c r="AE49" s="107"/>
      <c r="AF49" s="107"/>
      <c r="AG49" s="107"/>
      <c r="AH49" s="107"/>
      <c r="AI49" s="107"/>
      <c r="AJ49" s="107"/>
      <c r="AK49" s="107"/>
      <c r="AL49" s="108"/>
      <c r="AQ49" s="249"/>
      <c r="AR49" s="249"/>
      <c r="AS49" s="249"/>
      <c r="AT49" s="249"/>
    </row>
    <row r="50" spans="1:46" ht="15.75" thickBot="1">
      <c r="A50" s="308" t="s">
        <v>69</v>
      </c>
      <c r="B50" s="309"/>
      <c r="C50" s="36">
        <f>C11+C16+C17+C20+C21+C24+C28+C29+C30+C33+C34+C37+C38+C39+C40+C44+C45+C49</f>
        <v>12231</v>
      </c>
      <c r="D50" s="15">
        <f t="shared" ref="D50:AL50" si="15">D11+D16+D17+D20+D21+D24+D28+D29+D30+D33+D34+D37+D38+D39+D40+D44+D45+D49</f>
        <v>637922</v>
      </c>
      <c r="E50" s="15">
        <f t="shared" si="15"/>
        <v>0</v>
      </c>
      <c r="F50" s="15">
        <f t="shared" si="15"/>
        <v>650153</v>
      </c>
      <c r="G50" s="15">
        <f t="shared" si="15"/>
        <v>55110</v>
      </c>
      <c r="H50" s="15">
        <f t="shared" si="15"/>
        <v>652928</v>
      </c>
      <c r="I50" s="15">
        <f t="shared" si="15"/>
        <v>3203747.6641524993</v>
      </c>
      <c r="J50" s="15">
        <f t="shared" si="15"/>
        <v>507082.13415924623</v>
      </c>
      <c r="K50" s="15">
        <f t="shared" si="15"/>
        <v>3755956.1922005592</v>
      </c>
      <c r="L50" s="15">
        <f t="shared" si="15"/>
        <v>1685839.0450519412</v>
      </c>
      <c r="M50" s="15">
        <f t="shared" si="15"/>
        <v>0</v>
      </c>
      <c r="N50" s="15">
        <f t="shared" si="15"/>
        <v>5441795.2372525008</v>
      </c>
      <c r="O50" s="15">
        <f t="shared" si="15"/>
        <v>2738500.1871820455</v>
      </c>
      <c r="P50" s="15">
        <f t="shared" si="15"/>
        <v>3091245.2706941082</v>
      </c>
      <c r="Q50" s="15">
        <f t="shared" si="15"/>
        <v>2256888.0550373239</v>
      </c>
      <c r="R50" s="15">
        <f t="shared" si="15"/>
        <v>33551.25852941176</v>
      </c>
      <c r="S50" s="15">
        <f t="shared" si="15"/>
        <v>67511.291800117644</v>
      </c>
      <c r="T50" s="15">
        <f t="shared" si="15"/>
        <v>0</v>
      </c>
      <c r="U50" s="15">
        <f t="shared" si="15"/>
        <v>101062.5503295294</v>
      </c>
      <c r="V50" s="15">
        <f t="shared" si="15"/>
        <v>26911.258529411763</v>
      </c>
      <c r="W50" s="15">
        <f t="shared" si="15"/>
        <v>52170.291800117644</v>
      </c>
      <c r="X50" s="15">
        <f t="shared" si="15"/>
        <v>0</v>
      </c>
      <c r="Y50" s="15">
        <f t="shared" si="15"/>
        <v>79081.550329529404</v>
      </c>
      <c r="Z50" s="15">
        <f t="shared" si="15"/>
        <v>177731.26724129412</v>
      </c>
      <c r="AA50" s="16">
        <f t="shared" si="15"/>
        <v>145910.37924129411</v>
      </c>
      <c r="AC50" s="51">
        <f t="shared" si="15"/>
        <v>0</v>
      </c>
      <c r="AD50" s="15">
        <f t="shared" si="15"/>
        <v>0</v>
      </c>
      <c r="AE50" s="15">
        <f t="shared" si="15"/>
        <v>0</v>
      </c>
      <c r="AF50" s="15">
        <f t="shared" si="15"/>
        <v>0</v>
      </c>
      <c r="AG50" s="15">
        <f t="shared" si="15"/>
        <v>0</v>
      </c>
      <c r="AH50" s="15">
        <f t="shared" si="15"/>
        <v>0</v>
      </c>
      <c r="AI50" s="15">
        <f t="shared" si="15"/>
        <v>0</v>
      </c>
      <c r="AJ50" s="15">
        <f t="shared" si="15"/>
        <v>0</v>
      </c>
      <c r="AK50" s="15">
        <f t="shared" si="15"/>
        <v>0</v>
      </c>
      <c r="AL50" s="16">
        <f t="shared" si="15"/>
        <v>0</v>
      </c>
      <c r="AQ50" s="249"/>
      <c r="AR50" s="249"/>
    </row>
    <row r="52" spans="1:46">
      <c r="C52" s="249"/>
      <c r="D52" s="249"/>
      <c r="F52" s="249"/>
    </row>
  </sheetData>
  <autoFilter ref="A11:AR54"/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Kheladze</cp:lastModifiedBy>
  <cp:lastPrinted>2017-10-18T12:38:28Z</cp:lastPrinted>
  <dcterms:created xsi:type="dcterms:W3CDTF">1996-10-14T23:33:28Z</dcterms:created>
  <dcterms:modified xsi:type="dcterms:W3CDTF">2019-03-21T14:35:51Z</dcterms:modified>
</cp:coreProperties>
</file>